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Plan1 (1)" sheetId="1" r:id="rId1"/>
  </sheets>
  <definedNames>
    <definedName name="_xlnm.Print_Area" localSheetId="0">'Plan1 (1)'!$A$1:$X$266</definedName>
  </definedNames>
  <calcPr fullCalcOnLoad="1"/>
</workbook>
</file>

<file path=xl/sharedStrings.xml><?xml version="1.0" encoding="utf-8"?>
<sst xmlns="http://schemas.openxmlformats.org/spreadsheetml/2006/main" count="77" uniqueCount="50">
  <si>
    <t>Período</t>
  </si>
  <si>
    <t>Remuneração</t>
  </si>
  <si>
    <t>13º/Sal</t>
  </si>
  <si>
    <t>Valor</t>
  </si>
  <si>
    <t>das Horas</t>
  </si>
  <si>
    <t>Substituído:</t>
  </si>
  <si>
    <t>Matrícula:</t>
  </si>
  <si>
    <t>Admissão:</t>
  </si>
  <si>
    <t>Total</t>
  </si>
  <si>
    <t>Mês</t>
  </si>
  <si>
    <t>Reflexos</t>
  </si>
  <si>
    <t xml:space="preserve">Total </t>
  </si>
  <si>
    <t>Devido</t>
  </si>
  <si>
    <t>Coeficiente</t>
  </si>
  <si>
    <t>Atualizado</t>
  </si>
  <si>
    <t>Base</t>
  </si>
  <si>
    <t>Dias</t>
  </si>
  <si>
    <t>Úteis</t>
  </si>
  <si>
    <t>RSR</t>
  </si>
  <si>
    <t>L.Premio</t>
  </si>
  <si>
    <t>1/3 Férias</t>
  </si>
  <si>
    <t>Apip</t>
  </si>
  <si>
    <t>13º</t>
  </si>
  <si>
    <t>Parcela Previdencia Social</t>
  </si>
  <si>
    <t>Base de</t>
  </si>
  <si>
    <t>Empregado</t>
  </si>
  <si>
    <t>Empregador*</t>
  </si>
  <si>
    <t>Cálculo</t>
  </si>
  <si>
    <t>APIS e</t>
  </si>
  <si>
    <t>Lic.Premio</t>
  </si>
  <si>
    <t>Férias 1/3</t>
  </si>
  <si>
    <t>1) RESUMO</t>
  </si>
  <si>
    <t>....R$</t>
  </si>
  <si>
    <t>REFLEXOS NO FGTS</t>
  </si>
  <si>
    <t>3) RESUMO GERAL</t>
  </si>
  <si>
    <t>TOTAL PREVIDENCIA SOCIAL (RESP. DO RECLAMADO).................................</t>
  </si>
  <si>
    <t>Nº Horas</t>
  </si>
  <si>
    <t>DIREITO DO SUBSTITUÍDO ATUALIZADO ATÉ 01.12.2012..................................................</t>
  </si>
  <si>
    <t>TOTAL ATUALIZADO ATÉ 01.12.2012................................................................................................</t>
  </si>
  <si>
    <t>MARIA DA SILVA</t>
  </si>
  <si>
    <t>125699-8</t>
  </si>
  <si>
    <t>Como Calcular o valor aproximado das horas extras</t>
  </si>
  <si>
    <t>1. Considerar nos cálculos os último 5 anos</t>
  </si>
  <si>
    <t>2. Alimentar a coluna "remuneração base" (na cor azul) com as verbas salariais</t>
  </si>
  <si>
    <t>(VP, Adicional por Mérito, Anuênio e Gratificação Semestral),</t>
  </si>
  <si>
    <t>3. Ver o valor estimado das horas-extras no quadro resumo no final da planilha</t>
  </si>
  <si>
    <t>SIMULADOR DOS CÁLCULOS DE HORAS EXTRAS BB</t>
  </si>
  <si>
    <t>TOTAL</t>
  </si>
  <si>
    <t>PRINCIPAL ATUALIZADO ATÉ 01.05.2017</t>
  </si>
  <si>
    <t>DIREITO ATUALIZADO ATÉ 01.05.2017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</si>
</sst>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_(* #,##0.0000000_);_(* \(#,##0.0000000\);_(* &quot;-&quot;??_);_(@_)"/>
    <numFmt numFmtId="177" formatCode="_(* #,##0.00000000_);_(* \(#,##0.00000000\);_(* &quot;-&quot;??_);_(@_)"/>
    <numFmt numFmtId="178" formatCode="_(* #,##0.0_);_(* \(#,##0.0\);_(* &quot;-&quot;??_);_(@_)"/>
    <numFmt numFmtId="179" formatCode="_(* #,##0_);_(* \(#,##0\);_(* &quot;-&quot;??_);_(@_)"/>
    <numFmt numFmtId="180" formatCode="[$-416]dddd\,\ d&quot; de &quot;mmmm&quot; de &quot;yyyy"/>
    <numFmt numFmtId="181" formatCode="[$-416]mmmm\-yy;@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  <numFmt numFmtId="186" formatCode="dd/mm/yy;@"/>
    <numFmt numFmtId="187" formatCode="#,##0.0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b/>
      <sz val="10"/>
      <color indexed="63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b/>
      <sz val="12"/>
      <color theme="1"/>
      <name val="Calibri"/>
      <family val="2"/>
    </font>
    <font>
      <b/>
      <sz val="10"/>
      <color rgb="FF2C2C2C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0" fontId="43" fillId="0" borderId="0" xfId="0" applyFont="1" applyAlignment="1">
      <alignment/>
    </xf>
    <xf numFmtId="171" fontId="43" fillId="0" borderId="10" xfId="61" applyFont="1" applyBorder="1" applyAlignment="1">
      <alignment/>
    </xf>
    <xf numFmtId="171" fontId="43" fillId="0" borderId="10" xfId="0" applyNumberFormat="1" applyFont="1" applyBorder="1" applyAlignment="1">
      <alignment/>
    </xf>
    <xf numFmtId="9" fontId="43" fillId="0" borderId="10" xfId="0" applyNumberFormat="1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15" xfId="0" applyFont="1" applyBorder="1" applyAlignment="1">
      <alignment/>
    </xf>
    <xf numFmtId="171" fontId="43" fillId="0" borderId="0" xfId="61" applyFont="1" applyBorder="1" applyAlignment="1">
      <alignment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4" fontId="43" fillId="0" borderId="0" xfId="0" applyNumberFormat="1" applyFont="1" applyAlignment="1">
      <alignment/>
    </xf>
    <xf numFmtId="171" fontId="43" fillId="0" borderId="0" xfId="61" applyFont="1" applyAlignment="1">
      <alignment/>
    </xf>
    <xf numFmtId="171" fontId="43" fillId="0" borderId="0" xfId="0" applyNumberFormat="1" applyFont="1" applyAlignment="1">
      <alignment/>
    </xf>
    <xf numFmtId="171" fontId="43" fillId="0" borderId="0" xfId="0" applyNumberFormat="1" applyFont="1" applyBorder="1" applyAlignment="1">
      <alignment/>
    </xf>
    <xf numFmtId="0" fontId="44" fillId="0" borderId="14" xfId="0" applyFont="1" applyBorder="1" applyAlignment="1">
      <alignment/>
    </xf>
    <xf numFmtId="17" fontId="43" fillId="13" borderId="10" xfId="0" applyNumberFormat="1" applyFont="1" applyFill="1" applyBorder="1" applyAlignment="1">
      <alignment horizontal="left"/>
    </xf>
    <xf numFmtId="171" fontId="43" fillId="0" borderId="18" xfId="0" applyNumberFormat="1" applyFont="1" applyBorder="1" applyAlignment="1">
      <alignment/>
    </xf>
    <xf numFmtId="171" fontId="43" fillId="0" borderId="15" xfId="0" applyNumberFormat="1" applyFont="1" applyBorder="1" applyAlignment="1">
      <alignment/>
    </xf>
    <xf numFmtId="171" fontId="43" fillId="13" borderId="10" xfId="61" applyFont="1" applyFill="1" applyBorder="1" applyAlignment="1">
      <alignment/>
    </xf>
    <xf numFmtId="171" fontId="43" fillId="13" borderId="10" xfId="0" applyNumberFormat="1" applyFont="1" applyFill="1" applyBorder="1" applyAlignment="1">
      <alignment/>
    </xf>
    <xf numFmtId="176" fontId="43" fillId="13" borderId="10" xfId="61" applyNumberFormat="1" applyFont="1" applyFill="1" applyBorder="1" applyAlignment="1">
      <alignment/>
    </xf>
    <xf numFmtId="171" fontId="43" fillId="33" borderId="10" xfId="61" applyFont="1" applyFill="1" applyBorder="1" applyAlignment="1">
      <alignment/>
    </xf>
    <xf numFmtId="0" fontId="43" fillId="34" borderId="0" xfId="0" applyFont="1" applyFill="1" applyBorder="1" applyAlignment="1">
      <alignment/>
    </xf>
    <xf numFmtId="0" fontId="43" fillId="34" borderId="15" xfId="0" applyFont="1" applyFill="1" applyBorder="1" applyAlignment="1">
      <alignment/>
    </xf>
    <xf numFmtId="0" fontId="43" fillId="34" borderId="16" xfId="0" applyFont="1" applyFill="1" applyBorder="1" applyAlignment="1">
      <alignment/>
    </xf>
    <xf numFmtId="0" fontId="43" fillId="34" borderId="17" xfId="0" applyFont="1" applyFill="1" applyBorder="1" applyAlignment="1">
      <alignment/>
    </xf>
    <xf numFmtId="0" fontId="44" fillId="34" borderId="14" xfId="0" applyFont="1" applyFill="1" applyBorder="1" applyAlignment="1">
      <alignment/>
    </xf>
    <xf numFmtId="0" fontId="44" fillId="34" borderId="19" xfId="0" applyFont="1" applyFill="1" applyBorder="1" applyAlignment="1">
      <alignment/>
    </xf>
    <xf numFmtId="0" fontId="45" fillId="0" borderId="0" xfId="0" applyFont="1" applyAlignment="1">
      <alignment/>
    </xf>
    <xf numFmtId="4" fontId="45" fillId="0" borderId="0" xfId="0" applyNumberFormat="1" applyFont="1" applyAlignment="1">
      <alignment/>
    </xf>
    <xf numFmtId="171" fontId="45" fillId="0" borderId="0" xfId="0" applyNumberFormat="1" applyFont="1" applyAlignment="1">
      <alignment/>
    </xf>
    <xf numFmtId="171" fontId="45" fillId="0" borderId="10" xfId="61" applyFont="1" applyBorder="1" applyAlignment="1">
      <alignment horizontal="left"/>
    </xf>
    <xf numFmtId="171" fontId="45" fillId="0" borderId="0" xfId="61" applyFont="1" applyAlignment="1">
      <alignment/>
    </xf>
    <xf numFmtId="0" fontId="46" fillId="0" borderId="20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18" fillId="0" borderId="0" xfId="0" applyFont="1" applyBorder="1" applyAlignment="1">
      <alignment/>
    </xf>
    <xf numFmtId="181" fontId="18" fillId="0" borderId="0" xfId="0" applyNumberFormat="1" applyFont="1" applyBorder="1" applyAlignment="1">
      <alignment horizontal="center"/>
    </xf>
    <xf numFmtId="179" fontId="18" fillId="13" borderId="10" xfId="61" applyNumberFormat="1" applyFont="1" applyFill="1" applyBorder="1" applyAlignment="1">
      <alignment/>
    </xf>
    <xf numFmtId="171" fontId="18" fillId="13" borderId="10" xfId="0" applyNumberFormat="1" applyFont="1" applyFill="1" applyBorder="1" applyAlignment="1">
      <alignment/>
    </xf>
    <xf numFmtId="0" fontId="47" fillId="0" borderId="0" xfId="0" applyFont="1" applyBorder="1" applyAlignment="1">
      <alignment/>
    </xf>
    <xf numFmtId="0" fontId="44" fillId="34" borderId="20" xfId="0" applyFont="1" applyFill="1" applyBorder="1" applyAlignment="1">
      <alignment horizontal="center"/>
    </xf>
    <xf numFmtId="0" fontId="44" fillId="34" borderId="21" xfId="0" applyFont="1" applyFill="1" applyBorder="1" applyAlignment="1">
      <alignment horizontal="center"/>
    </xf>
    <xf numFmtId="0" fontId="44" fillId="34" borderId="18" xfId="0" applyFont="1" applyFill="1" applyBorder="1" applyAlignment="1">
      <alignment horizontal="center"/>
    </xf>
    <xf numFmtId="0" fontId="48" fillId="0" borderId="14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9" fillId="0" borderId="14" xfId="0" applyFont="1" applyBorder="1" applyAlignment="1">
      <alignment/>
    </xf>
    <xf numFmtId="0" fontId="49" fillId="0" borderId="14" xfId="0" applyNumberFormat="1" applyFont="1" applyBorder="1" applyAlignment="1">
      <alignment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43" fillId="1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13" borderId="22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9" fontId="43" fillId="0" borderId="10" xfId="0" applyNumberFormat="1" applyFont="1" applyBorder="1" applyAlignment="1">
      <alignment horizontal="center"/>
    </xf>
    <xf numFmtId="9" fontId="24" fillId="0" borderId="10" xfId="0" applyNumberFormat="1" applyFont="1" applyBorder="1" applyAlignment="1">
      <alignment horizontal="center"/>
    </xf>
    <xf numFmtId="10" fontId="24" fillId="0" borderId="10" xfId="0" applyNumberFormat="1" applyFont="1" applyBorder="1" applyAlignment="1">
      <alignment horizontal="center"/>
    </xf>
    <xf numFmtId="17" fontId="45" fillId="0" borderId="0" xfId="0" applyNumberFormat="1" applyFont="1" applyAlignment="1">
      <alignment/>
    </xf>
    <xf numFmtId="171" fontId="45" fillId="0" borderId="0" xfId="61" applyFont="1" applyBorder="1" applyAlignment="1">
      <alignment/>
    </xf>
    <xf numFmtId="179" fontId="43" fillId="13" borderId="10" xfId="61" applyNumberFormat="1" applyFont="1" applyFill="1" applyBorder="1" applyAlignment="1">
      <alignment/>
    </xf>
    <xf numFmtId="179" fontId="43" fillId="13" borderId="10" xfId="0" applyNumberFormat="1" applyFont="1" applyFill="1" applyBorder="1" applyAlignment="1">
      <alignment/>
    </xf>
    <xf numFmtId="171" fontId="24" fillId="0" borderId="20" xfId="61" applyFont="1" applyBorder="1" applyAlignment="1">
      <alignment/>
    </xf>
    <xf numFmtId="171" fontId="24" fillId="0" borderId="21" xfId="61" applyFont="1" applyBorder="1" applyAlignment="1">
      <alignment/>
    </xf>
    <xf numFmtId="171" fontId="24" fillId="0" borderId="18" xfId="61" applyFont="1" applyBorder="1" applyAlignment="1">
      <alignment/>
    </xf>
    <xf numFmtId="171" fontId="45" fillId="0" borderId="10" xfId="0" applyNumberFormat="1" applyFont="1" applyBorder="1" applyAlignment="1">
      <alignment/>
    </xf>
    <xf numFmtId="171" fontId="45" fillId="0" borderId="10" xfId="61" applyFont="1" applyBorder="1" applyAlignment="1">
      <alignment/>
    </xf>
    <xf numFmtId="0" fontId="45" fillId="0" borderId="10" xfId="0" applyFont="1" applyBorder="1" applyAlignment="1">
      <alignment/>
    </xf>
    <xf numFmtId="171" fontId="50" fillId="0" borderId="0" xfId="0" applyNumberFormat="1" applyFont="1" applyBorder="1" applyAlignment="1">
      <alignment/>
    </xf>
    <xf numFmtId="0" fontId="45" fillId="0" borderId="0" xfId="0" applyFont="1" applyBorder="1" applyAlignment="1">
      <alignment/>
    </xf>
    <xf numFmtId="17" fontId="44" fillId="0" borderId="10" xfId="0" applyNumberFormat="1" applyFont="1" applyBorder="1" applyAlignment="1">
      <alignment horizontal="left"/>
    </xf>
    <xf numFmtId="0" fontId="43" fillId="0" borderId="10" xfId="0" applyFont="1" applyBorder="1" applyAlignment="1">
      <alignment/>
    </xf>
    <xf numFmtId="179" fontId="43" fillId="0" borderId="10" xfId="61" applyNumberFormat="1" applyFont="1" applyBorder="1" applyAlignment="1">
      <alignment/>
    </xf>
    <xf numFmtId="179" fontId="43" fillId="0" borderId="1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7" fontId="24" fillId="0" borderId="14" xfId="0" applyNumberFormat="1" applyFont="1" applyBorder="1" applyAlignment="1">
      <alignment horizontal="left"/>
    </xf>
    <xf numFmtId="171" fontId="24" fillId="0" borderId="0" xfId="61" applyFont="1" applyBorder="1" applyAlignment="1">
      <alignment/>
    </xf>
    <xf numFmtId="17" fontId="24" fillId="0" borderId="0" xfId="0" applyNumberFormat="1" applyFont="1" applyBorder="1" applyAlignment="1">
      <alignment horizontal="left"/>
    </xf>
    <xf numFmtId="171" fontId="24" fillId="0" borderId="15" xfId="61" applyFont="1" applyBorder="1" applyAlignment="1">
      <alignment/>
    </xf>
    <xf numFmtId="171" fontId="26" fillId="0" borderId="0" xfId="61" applyFont="1" applyBorder="1" applyAlignment="1">
      <alignment/>
    </xf>
    <xf numFmtId="17" fontId="24" fillId="0" borderId="19" xfId="0" applyNumberFormat="1" applyFont="1" applyBorder="1" applyAlignment="1">
      <alignment horizontal="left"/>
    </xf>
    <xf numFmtId="171" fontId="24" fillId="0" borderId="16" xfId="61" applyFont="1" applyBorder="1" applyAlignment="1">
      <alignment/>
    </xf>
    <xf numFmtId="0" fontId="24" fillId="0" borderId="16" xfId="0" applyFont="1" applyBorder="1" applyAlignment="1">
      <alignment/>
    </xf>
    <xf numFmtId="0" fontId="26" fillId="0" borderId="0" xfId="0" applyFont="1" applyBorder="1" applyAlignment="1">
      <alignment/>
    </xf>
    <xf numFmtId="187" fontId="24" fillId="35" borderId="10" xfId="48" applyNumberFormat="1" applyFont="1" applyFill="1" applyBorder="1" applyAlignment="1" applyProtection="1">
      <alignment horizontal="center" vertical="center" shrinkToFit="1"/>
      <protection hidden="1"/>
    </xf>
    <xf numFmtId="187" fontId="24" fillId="13" borderId="10" xfId="48" applyNumberFormat="1" applyFont="1" applyFill="1" applyBorder="1" applyAlignment="1" applyProtection="1">
      <alignment horizontal="center" vertical="center" shrinkToFit="1"/>
      <protection hidden="1"/>
    </xf>
    <xf numFmtId="0" fontId="43" fillId="13" borderId="20" xfId="0" applyFont="1" applyFill="1" applyBorder="1" applyAlignment="1">
      <alignment/>
    </xf>
    <xf numFmtId="0" fontId="43" fillId="13" borderId="21" xfId="0" applyFont="1" applyFill="1" applyBorder="1" applyAlignment="1">
      <alignment/>
    </xf>
    <xf numFmtId="0" fontId="43" fillId="13" borderId="18" xfId="0" applyFont="1" applyFill="1" applyBorder="1" applyAlignment="1">
      <alignment/>
    </xf>
    <xf numFmtId="0" fontId="44" fillId="13" borderId="20" xfId="0" applyFont="1" applyFill="1" applyBorder="1" applyAlignment="1">
      <alignment horizontal="center"/>
    </xf>
    <xf numFmtId="0" fontId="44" fillId="13" borderId="21" xfId="0" applyFont="1" applyFill="1" applyBorder="1" applyAlignment="1">
      <alignment horizontal="center"/>
    </xf>
    <xf numFmtId="0" fontId="44" fillId="13" borderId="18" xfId="0" applyFont="1" applyFill="1" applyBorder="1" applyAlignment="1">
      <alignment horizontal="center"/>
    </xf>
    <xf numFmtId="4" fontId="24" fillId="0" borderId="15" xfId="0" applyNumberFormat="1" applyFont="1" applyBorder="1" applyAlignment="1">
      <alignment/>
    </xf>
    <xf numFmtId="4" fontId="43" fillId="0" borderId="17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/>
    </xf>
    <xf numFmtId="17" fontId="26" fillId="0" borderId="14" xfId="0" applyNumberFormat="1" applyFont="1" applyBorder="1" applyAlignment="1">
      <alignment horizontal="left"/>
    </xf>
    <xf numFmtId="4" fontId="26" fillId="0" borderId="15" xfId="0" applyNumberFormat="1" applyFont="1" applyBorder="1" applyAlignment="1">
      <alignment/>
    </xf>
    <xf numFmtId="17" fontId="26" fillId="0" borderId="0" xfId="0" applyNumberFormat="1" applyFont="1" applyBorder="1" applyAlignment="1">
      <alignment horizontal="left"/>
    </xf>
    <xf numFmtId="171" fontId="26" fillId="0" borderId="0" xfId="0" applyNumberFormat="1" applyFont="1" applyBorder="1" applyAlignment="1">
      <alignment/>
    </xf>
    <xf numFmtId="171" fontId="24" fillId="0" borderId="0" xfId="0" applyNumberFormat="1" applyFont="1" applyBorder="1" applyAlignment="1">
      <alignment/>
    </xf>
    <xf numFmtId="14" fontId="43" fillId="0" borderId="0" xfId="0" applyNumberFormat="1" applyFont="1" applyBorder="1" applyAlignment="1">
      <alignment/>
    </xf>
    <xf numFmtId="171" fontId="24" fillId="0" borderId="17" xfId="61" applyFont="1" applyBorder="1" applyAlignment="1">
      <alignment/>
    </xf>
    <xf numFmtId="171" fontId="43" fillId="0" borderId="13" xfId="0" applyNumberFormat="1" applyFont="1" applyBorder="1" applyAlignment="1">
      <alignment/>
    </xf>
    <xf numFmtId="17" fontId="44" fillId="0" borderId="0" xfId="0" applyNumberFormat="1" applyFont="1" applyBorder="1" applyAlignment="1">
      <alignment horizontal="left"/>
    </xf>
    <xf numFmtId="179" fontId="43" fillId="0" borderId="0" xfId="61" applyNumberFormat="1" applyFont="1" applyBorder="1" applyAlignment="1">
      <alignment/>
    </xf>
    <xf numFmtId="179" fontId="43" fillId="0" borderId="0" xfId="0" applyNumberFormat="1" applyFont="1" applyBorder="1" applyAlignment="1">
      <alignment/>
    </xf>
    <xf numFmtId="17" fontId="43" fillId="0" borderId="0" xfId="0" applyNumberFormat="1" applyFont="1" applyBorder="1" applyAlignment="1">
      <alignment horizontal="left"/>
    </xf>
    <xf numFmtId="17" fontId="26" fillId="0" borderId="10" xfId="0" applyNumberFormat="1" applyFont="1" applyBorder="1" applyAlignment="1">
      <alignment horizontal="center"/>
    </xf>
    <xf numFmtId="179" fontId="43" fillId="13" borderId="10" xfId="61" applyNumberFormat="1" applyFont="1" applyFill="1" applyBorder="1" applyAlignment="1">
      <alignment horizontal="center"/>
    </xf>
    <xf numFmtId="179" fontId="43" fillId="13" borderId="10" xfId="0" applyNumberFormat="1" applyFont="1" applyFill="1" applyBorder="1" applyAlignment="1">
      <alignment horizontal="righ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Atualização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52"/>
  <sheetViews>
    <sheetView tabSelected="1" zoomScalePageLayoutView="0" workbookViewId="0" topLeftCell="A1">
      <selection activeCell="I136" sqref="I136"/>
    </sheetView>
  </sheetViews>
  <sheetFormatPr defaultColWidth="9.140625" defaultRowHeight="15"/>
  <cols>
    <col min="1" max="1" width="10.421875" style="1" customWidth="1"/>
    <col min="2" max="2" width="11.7109375" style="1" bestFit="1" customWidth="1"/>
    <col min="3" max="3" width="9.8515625" style="1" hidden="1" customWidth="1"/>
    <col min="4" max="4" width="8.8515625" style="1" hidden="1" customWidth="1"/>
    <col min="5" max="5" width="11.7109375" style="1" hidden="1" customWidth="1"/>
    <col min="6" max="6" width="4.57421875" style="1" bestFit="1" customWidth="1"/>
    <col min="7" max="7" width="4.140625" style="1" bestFit="1" customWidth="1"/>
    <col min="8" max="8" width="7.00390625" style="1" bestFit="1" customWidth="1"/>
    <col min="9" max="9" width="12.8515625" style="1" customWidth="1"/>
    <col min="10" max="10" width="9.00390625" style="1" bestFit="1" customWidth="1"/>
    <col min="11" max="11" width="5.140625" style="1" bestFit="1" customWidth="1"/>
    <col min="12" max="12" width="9.140625" style="1" bestFit="1" customWidth="1"/>
    <col min="13" max="13" width="9.00390625" style="1" bestFit="1" customWidth="1"/>
    <col min="14" max="14" width="10.28125" style="1" customWidth="1"/>
    <col min="15" max="15" width="10.57421875" style="1" bestFit="1" customWidth="1"/>
    <col min="16" max="16" width="11.57421875" style="1" bestFit="1" customWidth="1"/>
    <col min="17" max="17" width="5.421875" style="1" hidden="1" customWidth="1"/>
    <col min="18" max="19" width="11.421875" style="1" hidden="1" customWidth="1"/>
    <col min="20" max="20" width="9.8515625" style="1" hidden="1" customWidth="1"/>
    <col min="21" max="21" width="2.8515625" style="1" customWidth="1"/>
    <col min="22" max="22" width="9.8515625" style="1" hidden="1" customWidth="1"/>
    <col min="23" max="24" width="9.00390625" style="1" hidden="1" customWidth="1"/>
    <col min="25" max="25" width="9.140625" style="1" customWidth="1"/>
    <col min="26" max="58" width="9.140625" style="32" customWidth="1"/>
    <col min="59" max="16384" width="9.140625" style="1" customWidth="1"/>
  </cols>
  <sheetData>
    <row r="1" spans="1:24" ht="12.7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6"/>
      <c r="R1" s="7"/>
      <c r="S1" s="6"/>
      <c r="T1" s="7"/>
      <c r="U1" s="6"/>
      <c r="V1" s="6"/>
      <c r="W1" s="6"/>
      <c r="X1" s="7"/>
    </row>
    <row r="2" spans="1:24" ht="15.75">
      <c r="A2" s="8"/>
      <c r="B2" s="9"/>
      <c r="C2" s="9"/>
      <c r="D2" s="9"/>
      <c r="E2" s="9"/>
      <c r="F2" s="9"/>
      <c r="G2" s="9"/>
      <c r="H2" s="9"/>
      <c r="I2" s="37" t="s">
        <v>46</v>
      </c>
      <c r="J2" s="38"/>
      <c r="K2" s="38"/>
      <c r="L2" s="38"/>
      <c r="M2" s="38"/>
      <c r="N2" s="38"/>
      <c r="O2" s="39"/>
      <c r="P2" s="10"/>
      <c r="Q2" s="9"/>
      <c r="R2" s="10"/>
      <c r="S2" s="9"/>
      <c r="T2" s="10"/>
      <c r="U2" s="9"/>
      <c r="V2" s="9"/>
      <c r="W2" s="9"/>
      <c r="X2" s="10"/>
    </row>
    <row r="3" spans="1:24" ht="12.7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9"/>
      <c r="R3" s="10"/>
      <c r="S3" s="9"/>
      <c r="T3" s="10"/>
      <c r="U3" s="9"/>
      <c r="V3" s="9"/>
      <c r="W3" s="9"/>
      <c r="X3" s="10"/>
    </row>
    <row r="4" spans="1:24" ht="12.75">
      <c r="A4" s="8"/>
      <c r="B4" s="44"/>
      <c r="C4" s="9"/>
      <c r="D4" s="9"/>
      <c r="E4" s="9"/>
      <c r="F4" s="9"/>
      <c r="G4" s="9"/>
      <c r="H4" s="9"/>
      <c r="I4" s="45" t="s">
        <v>41</v>
      </c>
      <c r="J4" s="46"/>
      <c r="K4" s="46"/>
      <c r="L4" s="46"/>
      <c r="M4" s="46"/>
      <c r="N4" s="46"/>
      <c r="O4" s="47"/>
      <c r="P4" s="10"/>
      <c r="Q4" s="9"/>
      <c r="R4" s="10"/>
      <c r="S4" s="9"/>
      <c r="T4" s="10"/>
      <c r="U4" s="9"/>
      <c r="V4" s="9"/>
      <c r="W4" s="9"/>
      <c r="X4" s="10"/>
    </row>
    <row r="5" spans="1:24" ht="12.75">
      <c r="A5" s="8"/>
      <c r="B5" s="9"/>
      <c r="C5" s="9"/>
      <c r="D5" s="9"/>
      <c r="E5" s="9"/>
      <c r="F5" s="9"/>
      <c r="G5" s="9"/>
      <c r="H5" s="9"/>
      <c r="I5" s="30" t="s">
        <v>42</v>
      </c>
      <c r="J5" s="26"/>
      <c r="K5" s="26"/>
      <c r="L5" s="26"/>
      <c r="M5" s="26"/>
      <c r="N5" s="26"/>
      <c r="O5" s="27"/>
      <c r="P5" s="10"/>
      <c r="Q5" s="9"/>
      <c r="R5" s="10"/>
      <c r="S5" s="9"/>
      <c r="T5" s="10"/>
      <c r="U5" s="9"/>
      <c r="V5" s="9"/>
      <c r="W5" s="9"/>
      <c r="X5" s="10"/>
    </row>
    <row r="6" spans="1:24" ht="12.75">
      <c r="A6" s="8" t="s">
        <v>5</v>
      </c>
      <c r="B6" s="40" t="s">
        <v>39</v>
      </c>
      <c r="C6" s="9"/>
      <c r="D6" s="9"/>
      <c r="E6" s="9"/>
      <c r="F6" s="9"/>
      <c r="G6" s="9"/>
      <c r="H6" s="9"/>
      <c r="I6" s="30" t="s">
        <v>43</v>
      </c>
      <c r="J6" s="26"/>
      <c r="K6" s="26"/>
      <c r="L6" s="26"/>
      <c r="M6" s="26"/>
      <c r="N6" s="26"/>
      <c r="O6" s="27"/>
      <c r="P6" s="10"/>
      <c r="Q6" s="9"/>
      <c r="R6" s="10"/>
      <c r="S6" s="9"/>
      <c r="T6" s="10"/>
      <c r="U6" s="9"/>
      <c r="V6" s="9"/>
      <c r="W6" s="9"/>
      <c r="X6" s="10"/>
    </row>
    <row r="7" spans="1:24" ht="12.75">
      <c r="A7" s="8" t="s">
        <v>6</v>
      </c>
      <c r="B7" s="40" t="s">
        <v>40</v>
      </c>
      <c r="C7" s="9"/>
      <c r="D7" s="9"/>
      <c r="E7" s="11"/>
      <c r="F7" s="11"/>
      <c r="G7" s="11"/>
      <c r="H7" s="9"/>
      <c r="I7" s="30" t="s">
        <v>44</v>
      </c>
      <c r="J7" s="26"/>
      <c r="K7" s="26"/>
      <c r="L7" s="26"/>
      <c r="M7" s="26"/>
      <c r="N7" s="26"/>
      <c r="O7" s="27"/>
      <c r="P7" s="10"/>
      <c r="Q7" s="9"/>
      <c r="R7" s="10"/>
      <c r="S7" s="9"/>
      <c r="T7" s="10"/>
      <c r="U7" s="9"/>
      <c r="V7" s="9"/>
      <c r="W7" s="9"/>
      <c r="X7" s="10"/>
    </row>
    <row r="8" spans="1:24" ht="12.75">
      <c r="A8" s="8" t="s">
        <v>7</v>
      </c>
      <c r="B8" s="41">
        <v>32264</v>
      </c>
      <c r="C8" s="9"/>
      <c r="D8" s="9"/>
      <c r="E8" s="9"/>
      <c r="F8" s="9"/>
      <c r="G8" s="9"/>
      <c r="H8" s="9"/>
      <c r="I8" s="31" t="s">
        <v>45</v>
      </c>
      <c r="J8" s="28"/>
      <c r="K8" s="28"/>
      <c r="L8" s="28"/>
      <c r="M8" s="28"/>
      <c r="N8" s="28"/>
      <c r="O8" s="29"/>
      <c r="P8" s="10"/>
      <c r="Q8" s="9"/>
      <c r="R8" s="10"/>
      <c r="S8" s="9"/>
      <c r="T8" s="10"/>
      <c r="U8" s="9"/>
      <c r="V8" s="9"/>
      <c r="W8" s="9"/>
      <c r="X8" s="10"/>
    </row>
    <row r="9" spans="1:24" ht="12.75">
      <c r="A9" s="8"/>
      <c r="B9" s="17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0"/>
      <c r="Q9" s="9"/>
      <c r="R9" s="10"/>
      <c r="S9" s="9"/>
      <c r="T9" s="10"/>
      <c r="U9" s="9"/>
      <c r="V9" s="9"/>
      <c r="W9" s="9"/>
      <c r="X9" s="10"/>
    </row>
    <row r="10" spans="1:24" ht="12.75" hidden="1">
      <c r="A10" s="1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/>
      <c r="Q10" s="9"/>
      <c r="R10" s="10"/>
      <c r="S10" s="9"/>
      <c r="T10" s="10"/>
      <c r="U10" s="9"/>
      <c r="V10" s="9"/>
      <c r="W10" s="9"/>
      <c r="X10" s="10"/>
    </row>
    <row r="11" spans="1:24" ht="12.75" hidden="1">
      <c r="A11" s="4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0"/>
      <c r="Q11" s="9"/>
      <c r="R11" s="10"/>
      <c r="S11" s="9"/>
      <c r="T11" s="10"/>
      <c r="U11" s="9"/>
      <c r="V11" s="9"/>
      <c r="W11" s="9"/>
      <c r="X11" s="10"/>
    </row>
    <row r="12" spans="1:34" ht="12.75" hidden="1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0"/>
      <c r="Q12" s="9"/>
      <c r="R12" s="10"/>
      <c r="S12" s="9"/>
      <c r="T12" s="10"/>
      <c r="U12" s="9"/>
      <c r="V12" s="9"/>
      <c r="W12" s="9"/>
      <c r="X12" s="10"/>
      <c r="AA12" s="49"/>
      <c r="AB12" s="49"/>
      <c r="AE12" s="50"/>
      <c r="AF12" s="50"/>
      <c r="AG12" s="50"/>
      <c r="AH12" s="50"/>
    </row>
    <row r="13" spans="1:34" ht="12.75" hidden="1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0"/>
      <c r="Q13" s="9"/>
      <c r="R13" s="10"/>
      <c r="S13" s="9"/>
      <c r="T13" s="10"/>
      <c r="U13" s="9"/>
      <c r="V13" s="9"/>
      <c r="W13" s="9"/>
      <c r="X13" s="10"/>
      <c r="AA13" s="49"/>
      <c r="AB13" s="49"/>
      <c r="AE13" s="50"/>
      <c r="AF13" s="50"/>
      <c r="AG13" s="50"/>
      <c r="AH13" s="50"/>
    </row>
    <row r="14" spans="1:34" ht="12.75" hidden="1">
      <c r="A14" s="1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0"/>
      <c r="Q14" s="9"/>
      <c r="R14" s="10"/>
      <c r="S14" s="9"/>
      <c r="T14" s="10"/>
      <c r="U14" s="9"/>
      <c r="V14" s="9"/>
      <c r="W14" s="9"/>
      <c r="X14" s="10"/>
      <c r="AA14" s="49"/>
      <c r="AB14" s="49"/>
      <c r="AE14" s="50"/>
      <c r="AF14" s="50"/>
      <c r="AG14" s="50"/>
      <c r="AH14" s="50"/>
    </row>
    <row r="15" spans="1:34" ht="12.75" hidden="1">
      <c r="A15" s="51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0"/>
      <c r="Q15" s="9"/>
      <c r="R15" s="10"/>
      <c r="S15" s="9"/>
      <c r="T15" s="10"/>
      <c r="U15" s="9"/>
      <c r="V15" s="9"/>
      <c r="W15" s="9"/>
      <c r="X15" s="10"/>
      <c r="AA15" s="49"/>
      <c r="AB15" s="49"/>
      <c r="AE15" s="50"/>
      <c r="AF15" s="50"/>
      <c r="AG15" s="50"/>
      <c r="AH15" s="50"/>
    </row>
    <row r="16" spans="1:34" ht="12.75" hidden="1">
      <c r="A16" s="52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0"/>
      <c r="Q16" s="9"/>
      <c r="R16" s="10"/>
      <c r="S16" s="9"/>
      <c r="T16" s="10"/>
      <c r="U16" s="9"/>
      <c r="V16" s="9"/>
      <c r="W16" s="9"/>
      <c r="X16" s="10"/>
      <c r="AA16" s="49"/>
      <c r="AB16" s="49"/>
      <c r="AE16" s="50"/>
      <c r="AF16" s="50"/>
      <c r="AG16" s="50"/>
      <c r="AH16" s="50"/>
    </row>
    <row r="17" spans="1:34" ht="12.75" hidden="1">
      <c r="A17" s="51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0"/>
      <c r="Q17" s="9"/>
      <c r="R17" s="10"/>
      <c r="S17" s="9"/>
      <c r="T17" s="10"/>
      <c r="U17" s="9"/>
      <c r="V17" s="9"/>
      <c r="W17" s="9"/>
      <c r="X17" s="10"/>
      <c r="AA17" s="49"/>
      <c r="AB17" s="49"/>
      <c r="AE17" s="50"/>
      <c r="AF17" s="50"/>
      <c r="AG17" s="50"/>
      <c r="AH17" s="50"/>
    </row>
    <row r="18" spans="1:34" ht="12.75" hidden="1">
      <c r="A18" s="51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0"/>
      <c r="Q18" s="9"/>
      <c r="R18" s="10"/>
      <c r="S18" s="9"/>
      <c r="T18" s="10"/>
      <c r="U18" s="9"/>
      <c r="V18" s="9"/>
      <c r="W18" s="9"/>
      <c r="X18" s="10"/>
      <c r="AA18" s="49"/>
      <c r="AB18" s="49"/>
      <c r="AE18" s="50"/>
      <c r="AF18" s="50"/>
      <c r="AG18" s="50"/>
      <c r="AH18" s="50"/>
    </row>
    <row r="19" spans="1:34" ht="12.75" hidden="1">
      <c r="A19" s="51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0"/>
      <c r="Q19" s="9"/>
      <c r="R19" s="10"/>
      <c r="S19" s="9"/>
      <c r="T19" s="10"/>
      <c r="U19" s="9"/>
      <c r="V19" s="9"/>
      <c r="W19" s="9"/>
      <c r="X19" s="10"/>
      <c r="AA19" s="49"/>
      <c r="AB19" s="49"/>
      <c r="AE19" s="50"/>
      <c r="AF19" s="50"/>
      <c r="AG19" s="50"/>
      <c r="AH19" s="50"/>
    </row>
    <row r="20" spans="1:34" ht="12.75" hidden="1">
      <c r="A20" s="51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0"/>
      <c r="Q20" s="9"/>
      <c r="R20" s="10"/>
      <c r="S20" s="9"/>
      <c r="T20" s="10"/>
      <c r="U20" s="9"/>
      <c r="V20" s="9"/>
      <c r="W20" s="9"/>
      <c r="X20" s="10"/>
      <c r="AA20" s="49"/>
      <c r="AB20" s="49"/>
      <c r="AE20" s="50"/>
      <c r="AF20" s="50"/>
      <c r="AG20" s="50"/>
      <c r="AH20" s="50"/>
    </row>
    <row r="21" spans="1:34" ht="12.75">
      <c r="A21" s="51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0"/>
      <c r="Q21" s="9"/>
      <c r="R21" s="10"/>
      <c r="S21" s="9"/>
      <c r="T21" s="10"/>
      <c r="U21" s="9"/>
      <c r="V21" s="9"/>
      <c r="W21" s="9"/>
      <c r="X21" s="10"/>
      <c r="AA21" s="49"/>
      <c r="AB21" s="49"/>
      <c r="AE21" s="50"/>
      <c r="AF21" s="50"/>
      <c r="AG21" s="50"/>
      <c r="AH21" s="50"/>
    </row>
    <row r="22" spans="1:36" ht="15" customHeight="1">
      <c r="A22" s="96"/>
      <c r="B22" s="97"/>
      <c r="C22" s="97"/>
      <c r="D22" s="97"/>
      <c r="E22" s="97"/>
      <c r="F22" s="97"/>
      <c r="G22" s="97"/>
      <c r="H22" s="97"/>
      <c r="I22" s="97"/>
      <c r="J22" s="99" t="s">
        <v>10</v>
      </c>
      <c r="K22" s="100"/>
      <c r="L22" s="100"/>
      <c r="M22" s="101"/>
      <c r="N22" s="97"/>
      <c r="O22" s="97"/>
      <c r="P22" s="98"/>
      <c r="Q22" s="12"/>
      <c r="R22" s="13"/>
      <c r="S22" s="12"/>
      <c r="T22" s="13"/>
      <c r="U22" s="9"/>
      <c r="V22" s="53" t="s">
        <v>23</v>
      </c>
      <c r="W22" s="54"/>
      <c r="X22" s="55"/>
      <c r="AA22" s="49"/>
      <c r="AB22" s="49"/>
      <c r="AE22" s="50" t="s">
        <v>19</v>
      </c>
      <c r="AF22" s="50"/>
      <c r="AG22" s="50" t="s">
        <v>20</v>
      </c>
      <c r="AH22" s="50" t="s">
        <v>21</v>
      </c>
      <c r="AI22" s="32" t="s">
        <v>22</v>
      </c>
      <c r="AJ22" s="32" t="s">
        <v>8</v>
      </c>
    </row>
    <row r="23" spans="1:28" ht="12.75">
      <c r="A23" s="56" t="s">
        <v>0</v>
      </c>
      <c r="B23" s="57" t="s">
        <v>1</v>
      </c>
      <c r="C23" s="58"/>
      <c r="D23" s="58"/>
      <c r="E23" s="58" t="s">
        <v>8</v>
      </c>
      <c r="F23" s="56" t="s">
        <v>16</v>
      </c>
      <c r="G23" s="56" t="s">
        <v>16</v>
      </c>
      <c r="H23" s="56" t="s">
        <v>36</v>
      </c>
      <c r="I23" s="56" t="s">
        <v>3</v>
      </c>
      <c r="J23" s="59" t="s">
        <v>10</v>
      </c>
      <c r="K23" s="59"/>
      <c r="L23" s="59" t="s">
        <v>28</v>
      </c>
      <c r="M23" s="59" t="s">
        <v>10</v>
      </c>
      <c r="N23" s="56" t="s">
        <v>11</v>
      </c>
      <c r="O23" s="56" t="s">
        <v>13</v>
      </c>
      <c r="P23" s="56" t="s">
        <v>8</v>
      </c>
      <c r="Q23" s="60"/>
      <c r="R23" s="60"/>
      <c r="S23" s="61"/>
      <c r="T23" s="58"/>
      <c r="U23" s="9"/>
      <c r="V23" s="62" t="s">
        <v>24</v>
      </c>
      <c r="W23" s="62" t="s">
        <v>25</v>
      </c>
      <c r="X23" s="62" t="s">
        <v>26</v>
      </c>
      <c r="AA23" s="49"/>
      <c r="AB23" s="49"/>
    </row>
    <row r="24" spans="1:38" ht="12.75">
      <c r="A24" s="56"/>
      <c r="B24" s="57" t="s">
        <v>15</v>
      </c>
      <c r="C24" s="58"/>
      <c r="D24" s="58"/>
      <c r="E24" s="58" t="s">
        <v>1</v>
      </c>
      <c r="F24" s="56" t="s">
        <v>17</v>
      </c>
      <c r="G24" s="56" t="s">
        <v>18</v>
      </c>
      <c r="H24" s="56" t="s">
        <v>9</v>
      </c>
      <c r="I24" s="56" t="s">
        <v>4</v>
      </c>
      <c r="J24" s="56" t="s">
        <v>18</v>
      </c>
      <c r="K24" s="56" t="s">
        <v>16</v>
      </c>
      <c r="L24" s="56" t="s">
        <v>29</v>
      </c>
      <c r="M24" s="56" t="s">
        <v>30</v>
      </c>
      <c r="N24" s="56" t="s">
        <v>12</v>
      </c>
      <c r="O24" s="56"/>
      <c r="P24" s="56" t="s">
        <v>14</v>
      </c>
      <c r="Q24" s="58"/>
      <c r="R24" s="58"/>
      <c r="S24" s="61"/>
      <c r="T24" s="63"/>
      <c r="U24" s="9"/>
      <c r="V24" s="62" t="s">
        <v>27</v>
      </c>
      <c r="W24" s="64">
        <v>0.11</v>
      </c>
      <c r="X24" s="65">
        <v>0.265</v>
      </c>
      <c r="AA24" s="49"/>
      <c r="AB24" s="49"/>
      <c r="AC24" s="66">
        <v>36434</v>
      </c>
      <c r="AD24" s="67">
        <f>INT((AC24-$B$8)/365)</f>
        <v>11</v>
      </c>
      <c r="AL24" s="32">
        <f>IF(AD24&lt;5,0.3,IF(AD24&lt;10,0.4,IF(AD24&lt;20,0.45,0.5)))</f>
        <v>0.45</v>
      </c>
    </row>
    <row r="25" spans="1:52" ht="12.75" hidden="1">
      <c r="A25" s="19">
        <v>36465</v>
      </c>
      <c r="B25" s="25" t="e">
        <f>+#REF!</f>
        <v>#REF!</v>
      </c>
      <c r="C25" s="2"/>
      <c r="D25" s="2"/>
      <c r="E25" s="2" t="e">
        <f>+C25+B25+D25</f>
        <v>#REF!</v>
      </c>
      <c r="F25" s="68">
        <v>22</v>
      </c>
      <c r="G25" s="68">
        <v>8</v>
      </c>
      <c r="H25" s="69">
        <f>2*F25</f>
        <v>44</v>
      </c>
      <c r="I25" s="22" t="e">
        <f>+E25/150*1.5*H25</f>
        <v>#REF!</v>
      </c>
      <c r="J25" s="22" t="e">
        <f>+I25/F25*G25</f>
        <v>#REF!</v>
      </c>
      <c r="K25" s="42">
        <f>+Z25+AA25</f>
        <v>0</v>
      </c>
      <c r="L25" s="43">
        <f>+AJ25-M25</f>
        <v>0</v>
      </c>
      <c r="M25" s="43">
        <f>+AG25</f>
        <v>0</v>
      </c>
      <c r="N25" s="23" t="e">
        <f>+I25+J25+L25+M25</f>
        <v>#REF!</v>
      </c>
      <c r="O25" s="24">
        <v>1.2775476903047287</v>
      </c>
      <c r="P25" s="23"/>
      <c r="Q25" s="4"/>
      <c r="R25" s="3"/>
      <c r="S25" s="20"/>
      <c r="T25" s="3"/>
      <c r="U25" s="9"/>
      <c r="V25" s="70">
        <f>+P25</f>
        <v>0</v>
      </c>
      <c r="W25" s="71">
        <f>+V25*0.11</f>
        <v>0</v>
      </c>
      <c r="X25" s="72">
        <f>+V25*0.265</f>
        <v>0</v>
      </c>
      <c r="Z25" s="49">
        <f>IF(AE25&gt;1,18,0)</f>
        <v>0</v>
      </c>
      <c r="AA25" s="49">
        <f>IF(AH25&gt;1,5,0)</f>
        <v>0</v>
      </c>
      <c r="AB25" s="49"/>
      <c r="AC25" s="34" t="e">
        <f>+I25+J25</f>
        <v>#REF!</v>
      </c>
      <c r="AD25" s="67">
        <f>INT((A25-$B$8)/364)</f>
        <v>11</v>
      </c>
      <c r="AE25" s="36">
        <f>IF(AD25=AD24,0,AC25/30*18)</f>
        <v>0</v>
      </c>
      <c r="AF25" s="36"/>
      <c r="AG25" s="73">
        <f aca="true" t="shared" si="0" ref="AG25:AG37">+IF(AD25=AD24,0,((AC25*0)+(AC25/3)))</f>
        <v>0</v>
      </c>
      <c r="AI25" s="34"/>
      <c r="AJ25" s="34">
        <f>+AE25+AG25+AH25+AI25</f>
        <v>0</v>
      </c>
      <c r="AL25" s="32">
        <f aca="true" t="shared" si="1" ref="AL25:AL88">IF(AD25&lt;5,0.3,IF(AD25&lt;10,0.4,IF(AD25&lt;20,0.45,0.5)))</f>
        <v>0.45</v>
      </c>
      <c r="AV25" s="33" t="e">
        <f>+#REF!</f>
        <v>#REF!</v>
      </c>
      <c r="AW25" s="32" t="e">
        <f>+AV25/3</f>
        <v>#REF!</v>
      </c>
      <c r="AX25" s="32" t="e">
        <f>+AV25/6*AL25</f>
        <v>#REF!</v>
      </c>
      <c r="AY25" s="34"/>
      <c r="AZ25" s="34" t="e">
        <f>+AW25+AX25+AY25</f>
        <v>#REF!</v>
      </c>
    </row>
    <row r="26" spans="1:52" ht="12.75" hidden="1">
      <c r="A26" s="19">
        <v>36495</v>
      </c>
      <c r="B26" s="25" t="e">
        <f>+#REF!</f>
        <v>#REF!</v>
      </c>
      <c r="C26" s="2"/>
      <c r="D26" s="2"/>
      <c r="E26" s="2" t="e">
        <f aca="true" t="shared" si="2" ref="E26:E89">+C26+B26+D26</f>
        <v>#REF!</v>
      </c>
      <c r="F26" s="68">
        <v>23</v>
      </c>
      <c r="G26" s="68">
        <v>8</v>
      </c>
      <c r="H26" s="69">
        <f aca="true" t="shared" si="3" ref="H26:H89">2*F26</f>
        <v>46</v>
      </c>
      <c r="I26" s="22" t="e">
        <f aca="true" t="shared" si="4" ref="I26:I89">+E26/150*1.5*H26</f>
        <v>#REF!</v>
      </c>
      <c r="J26" s="22" t="e">
        <f aca="true" t="shared" si="5" ref="J26:J89">+I26/F26*G26</f>
        <v>#REF!</v>
      </c>
      <c r="K26" s="42">
        <f aca="true" t="shared" si="6" ref="K26:K89">+Z26+AA26</f>
        <v>0</v>
      </c>
      <c r="L26" s="43">
        <f aca="true" t="shared" si="7" ref="L26:L89">+AJ26-M26</f>
        <v>0</v>
      </c>
      <c r="M26" s="43">
        <f aca="true" t="shared" si="8" ref="M26:M89">+AG26</f>
        <v>0</v>
      </c>
      <c r="N26" s="23" t="e">
        <f aca="true" t="shared" si="9" ref="N26:N89">+I26+J26+L26+M26</f>
        <v>#REF!</v>
      </c>
      <c r="O26" s="24">
        <v>1.27372905072766</v>
      </c>
      <c r="P26" s="23"/>
      <c r="Q26" s="4"/>
      <c r="R26" s="3"/>
      <c r="S26" s="20"/>
      <c r="T26" s="3"/>
      <c r="U26" s="9"/>
      <c r="V26" s="70">
        <f aca="true" t="shared" si="10" ref="V26:V89">+P26</f>
        <v>0</v>
      </c>
      <c r="W26" s="71">
        <f aca="true" t="shared" si="11" ref="W26:W89">+V26*0.11</f>
        <v>0</v>
      </c>
      <c r="X26" s="72">
        <f aca="true" t="shared" si="12" ref="X26:X89">+V26*0.265</f>
        <v>0</v>
      </c>
      <c r="Z26" s="49">
        <f aca="true" t="shared" si="13" ref="Z26:Z89">IF(AE26&gt;1,18,0)</f>
        <v>0</v>
      </c>
      <c r="AA26" s="49">
        <f aca="true" t="shared" si="14" ref="AA26:AA89">IF(AH26&gt;1,5,0)</f>
        <v>0</v>
      </c>
      <c r="AB26" s="67"/>
      <c r="AC26" s="34" t="e">
        <f aca="true" t="shared" si="15" ref="AC26:AC89">+I26+J26</f>
        <v>#REF!</v>
      </c>
      <c r="AD26" s="67">
        <f>INT((A26-$B$8)/364)</f>
        <v>11</v>
      </c>
      <c r="AE26" s="36">
        <f aca="true" t="shared" si="16" ref="AE26:AE89">IF(AD26=AD25,0,AC26/30*18)</f>
        <v>0</v>
      </c>
      <c r="AF26" s="36"/>
      <c r="AG26" s="73">
        <f t="shared" si="0"/>
        <v>0</v>
      </c>
      <c r="AH26" s="74"/>
      <c r="AJ26" s="34">
        <f aca="true" t="shared" si="17" ref="AJ26:AJ89">+AE26+AG26+AH26+AI26</f>
        <v>0</v>
      </c>
      <c r="AL26" s="32">
        <f t="shared" si="1"/>
        <v>0.45</v>
      </c>
      <c r="AV26" s="33" t="e">
        <f>+#REF!</f>
        <v>#REF!</v>
      </c>
      <c r="AW26" s="32" t="e">
        <f aca="true" t="shared" si="18" ref="AW26:AW89">+AV26/3</f>
        <v>#REF!</v>
      </c>
      <c r="AX26" s="32" t="e">
        <f aca="true" t="shared" si="19" ref="AX26:AX89">+AV26/6*AL26</f>
        <v>#REF!</v>
      </c>
      <c r="AY26" s="34"/>
      <c r="AZ26" s="34" t="e">
        <f aca="true" t="shared" si="20" ref="AZ26:AZ89">+AW26+AX26+AY26</f>
        <v>#REF!</v>
      </c>
    </row>
    <row r="27" spans="1:52" ht="12.75" hidden="1">
      <c r="A27" s="19" t="s">
        <v>2</v>
      </c>
      <c r="B27" s="25" t="e">
        <f>+#REF!</f>
        <v>#REF!</v>
      </c>
      <c r="C27" s="2"/>
      <c r="D27" s="2"/>
      <c r="E27" s="2" t="e">
        <f t="shared" si="2"/>
        <v>#REF!</v>
      </c>
      <c r="F27" s="68">
        <v>23</v>
      </c>
      <c r="G27" s="68">
        <v>8</v>
      </c>
      <c r="H27" s="69">
        <f t="shared" si="3"/>
        <v>46</v>
      </c>
      <c r="I27" s="22" t="e">
        <f t="shared" si="4"/>
        <v>#REF!</v>
      </c>
      <c r="J27" s="22" t="e">
        <f t="shared" si="5"/>
        <v>#REF!</v>
      </c>
      <c r="K27" s="42">
        <f t="shared" si="6"/>
        <v>0</v>
      </c>
      <c r="L27" s="43">
        <f t="shared" si="7"/>
        <v>0</v>
      </c>
      <c r="M27" s="43">
        <f t="shared" si="8"/>
        <v>0</v>
      </c>
      <c r="N27" s="23" t="e">
        <f t="shared" si="9"/>
        <v>#REF!</v>
      </c>
      <c r="O27" s="24">
        <v>1.27372905072766</v>
      </c>
      <c r="P27" s="23"/>
      <c r="Q27" s="4"/>
      <c r="R27" s="3"/>
      <c r="S27" s="20"/>
      <c r="T27" s="3"/>
      <c r="U27" s="9"/>
      <c r="V27" s="70">
        <f t="shared" si="10"/>
        <v>0</v>
      </c>
      <c r="W27" s="71">
        <f t="shared" si="11"/>
        <v>0</v>
      </c>
      <c r="X27" s="72">
        <f t="shared" si="12"/>
        <v>0</v>
      </c>
      <c r="Z27" s="49">
        <f t="shared" si="13"/>
        <v>0</v>
      </c>
      <c r="AA27" s="49">
        <f t="shared" si="14"/>
        <v>0</v>
      </c>
      <c r="AB27" s="67"/>
      <c r="AC27" s="34" t="e">
        <f t="shared" si="15"/>
        <v>#REF!</v>
      </c>
      <c r="AD27" s="67">
        <f>+AD26</f>
        <v>11</v>
      </c>
      <c r="AE27" s="36">
        <f t="shared" si="16"/>
        <v>0</v>
      </c>
      <c r="AF27" s="36"/>
      <c r="AG27" s="73">
        <f t="shared" si="0"/>
        <v>0</v>
      </c>
      <c r="AH27" s="73"/>
      <c r="AJ27" s="34">
        <f t="shared" si="17"/>
        <v>0</v>
      </c>
      <c r="AL27" s="32">
        <f t="shared" si="1"/>
        <v>0.45</v>
      </c>
      <c r="AV27" s="33" t="e">
        <f>+#REF!</f>
        <v>#REF!</v>
      </c>
      <c r="AW27" s="32" t="e">
        <f t="shared" si="18"/>
        <v>#REF!</v>
      </c>
      <c r="AX27" s="32" t="e">
        <f t="shared" si="19"/>
        <v>#REF!</v>
      </c>
      <c r="AY27" s="34"/>
      <c r="AZ27" s="34" t="e">
        <f t="shared" si="20"/>
        <v>#REF!</v>
      </c>
    </row>
    <row r="28" spans="1:52" ht="12.75" hidden="1">
      <c r="A28" s="19">
        <v>36526</v>
      </c>
      <c r="B28" s="25" t="e">
        <f>+#REF!</f>
        <v>#REF!</v>
      </c>
      <c r="C28" s="2"/>
      <c r="D28" s="2"/>
      <c r="E28" s="2" t="e">
        <f t="shared" si="2"/>
        <v>#REF!</v>
      </c>
      <c r="F28" s="68">
        <v>21</v>
      </c>
      <c r="G28" s="68">
        <v>10</v>
      </c>
      <c r="H28" s="69">
        <f t="shared" si="3"/>
        <v>42</v>
      </c>
      <c r="I28" s="22" t="e">
        <f t="shared" si="4"/>
        <v>#REF!</v>
      </c>
      <c r="J28" s="22" t="e">
        <f t="shared" si="5"/>
        <v>#REF!</v>
      </c>
      <c r="K28" s="42" t="e">
        <f t="shared" si="6"/>
        <v>#REF!</v>
      </c>
      <c r="L28" s="43" t="e">
        <f t="shared" si="7"/>
        <v>#REF!</v>
      </c>
      <c r="M28" s="43">
        <f t="shared" si="8"/>
        <v>0</v>
      </c>
      <c r="N28" s="23" t="e">
        <f t="shared" si="9"/>
        <v>#REF!</v>
      </c>
      <c r="O28" s="24">
        <v>1.2709976760934159</v>
      </c>
      <c r="P28" s="23"/>
      <c r="Q28" s="4"/>
      <c r="R28" s="3"/>
      <c r="S28" s="20"/>
      <c r="T28" s="3"/>
      <c r="U28" s="9"/>
      <c r="V28" s="70">
        <f t="shared" si="10"/>
        <v>0</v>
      </c>
      <c r="W28" s="71">
        <f t="shared" si="11"/>
        <v>0</v>
      </c>
      <c r="X28" s="72">
        <f t="shared" si="12"/>
        <v>0</v>
      </c>
      <c r="Z28" s="49">
        <f t="shared" si="13"/>
        <v>0</v>
      </c>
      <c r="AA28" s="49" t="e">
        <f t="shared" si="14"/>
        <v>#REF!</v>
      </c>
      <c r="AB28" s="67"/>
      <c r="AC28" s="34" t="e">
        <f t="shared" si="15"/>
        <v>#REF!</v>
      </c>
      <c r="AD28" s="67">
        <f aca="true" t="shared" si="21" ref="AD28:AD39">INT((A28-$B$8)/364)</f>
        <v>11</v>
      </c>
      <c r="AE28" s="36">
        <f t="shared" si="16"/>
        <v>0</v>
      </c>
      <c r="AF28" s="36"/>
      <c r="AG28" s="73">
        <f t="shared" si="0"/>
        <v>0</v>
      </c>
      <c r="AH28" s="74" t="e">
        <f>+AC28/30*5</f>
        <v>#REF!</v>
      </c>
      <c r="AJ28" s="34" t="e">
        <f t="shared" si="17"/>
        <v>#REF!</v>
      </c>
      <c r="AL28" s="32">
        <f t="shared" si="1"/>
        <v>0.45</v>
      </c>
      <c r="AV28" s="33" t="e">
        <f>+#REF!</f>
        <v>#REF!</v>
      </c>
      <c r="AW28" s="32" t="e">
        <f t="shared" si="18"/>
        <v>#REF!</v>
      </c>
      <c r="AX28" s="32" t="e">
        <f t="shared" si="19"/>
        <v>#REF!</v>
      </c>
      <c r="AY28" s="34"/>
      <c r="AZ28" s="34" t="e">
        <f t="shared" si="20"/>
        <v>#REF!</v>
      </c>
    </row>
    <row r="29" spans="1:52" ht="12.75" hidden="1">
      <c r="A29" s="19">
        <v>36557</v>
      </c>
      <c r="B29" s="25" t="e">
        <f>+#REF!</f>
        <v>#REF!</v>
      </c>
      <c r="C29" s="2"/>
      <c r="D29" s="2"/>
      <c r="E29" s="2" t="e">
        <f t="shared" si="2"/>
        <v>#REF!</v>
      </c>
      <c r="F29" s="68">
        <v>21</v>
      </c>
      <c r="G29" s="68">
        <v>8</v>
      </c>
      <c r="H29" s="69">
        <f t="shared" si="3"/>
        <v>42</v>
      </c>
      <c r="I29" s="22" t="e">
        <f t="shared" si="4"/>
        <v>#REF!</v>
      </c>
      <c r="J29" s="22" t="e">
        <f t="shared" si="5"/>
        <v>#REF!</v>
      </c>
      <c r="K29" s="42">
        <f t="shared" si="6"/>
        <v>0</v>
      </c>
      <c r="L29" s="43">
        <f t="shared" si="7"/>
        <v>0</v>
      </c>
      <c r="M29" s="43">
        <f t="shared" si="8"/>
        <v>0</v>
      </c>
      <c r="N29" s="23" t="e">
        <f t="shared" si="9"/>
        <v>#REF!</v>
      </c>
      <c r="O29" s="24">
        <v>1.2680456664697743</v>
      </c>
      <c r="P29" s="23"/>
      <c r="Q29" s="4"/>
      <c r="R29" s="3"/>
      <c r="S29" s="20"/>
      <c r="T29" s="3"/>
      <c r="U29" s="9"/>
      <c r="V29" s="70">
        <f t="shared" si="10"/>
        <v>0</v>
      </c>
      <c r="W29" s="71">
        <f t="shared" si="11"/>
        <v>0</v>
      </c>
      <c r="X29" s="72">
        <f t="shared" si="12"/>
        <v>0</v>
      </c>
      <c r="Z29" s="49">
        <f t="shared" si="13"/>
        <v>0</v>
      </c>
      <c r="AA29" s="49">
        <f t="shared" si="14"/>
        <v>0</v>
      </c>
      <c r="AB29" s="67"/>
      <c r="AC29" s="34" t="e">
        <f t="shared" si="15"/>
        <v>#REF!</v>
      </c>
      <c r="AD29" s="67">
        <f t="shared" si="21"/>
        <v>11</v>
      </c>
      <c r="AE29" s="36">
        <f t="shared" si="16"/>
        <v>0</v>
      </c>
      <c r="AF29" s="36"/>
      <c r="AG29" s="73">
        <f t="shared" si="0"/>
        <v>0</v>
      </c>
      <c r="AH29" s="73"/>
      <c r="AJ29" s="34">
        <f t="shared" si="17"/>
        <v>0</v>
      </c>
      <c r="AL29" s="32">
        <f t="shared" si="1"/>
        <v>0.45</v>
      </c>
      <c r="AV29" s="33" t="e">
        <f>+#REF!</f>
        <v>#REF!</v>
      </c>
      <c r="AW29" s="32" t="e">
        <f t="shared" si="18"/>
        <v>#REF!</v>
      </c>
      <c r="AX29" s="32" t="e">
        <f t="shared" si="19"/>
        <v>#REF!</v>
      </c>
      <c r="AY29" s="34"/>
      <c r="AZ29" s="34" t="e">
        <f t="shared" si="20"/>
        <v>#REF!</v>
      </c>
    </row>
    <row r="30" spans="1:52" ht="12.75" hidden="1">
      <c r="A30" s="19">
        <v>36586</v>
      </c>
      <c r="B30" s="25" t="e">
        <f>+#REF!</f>
        <v>#REF!</v>
      </c>
      <c r="C30" s="2"/>
      <c r="D30" s="2"/>
      <c r="E30" s="2" t="e">
        <f t="shared" si="2"/>
        <v>#REF!</v>
      </c>
      <c r="F30" s="68">
        <v>23</v>
      </c>
      <c r="G30" s="68">
        <v>8</v>
      </c>
      <c r="H30" s="69">
        <f t="shared" si="3"/>
        <v>46</v>
      </c>
      <c r="I30" s="22" t="e">
        <f t="shared" si="4"/>
        <v>#REF!</v>
      </c>
      <c r="J30" s="22" t="e">
        <f t="shared" si="5"/>
        <v>#REF!</v>
      </c>
      <c r="K30" s="42">
        <f t="shared" si="6"/>
        <v>0</v>
      </c>
      <c r="L30" s="43">
        <f t="shared" si="7"/>
        <v>0</v>
      </c>
      <c r="M30" s="43">
        <f t="shared" si="8"/>
        <v>0</v>
      </c>
      <c r="N30" s="23" t="e">
        <f t="shared" si="9"/>
        <v>#REF!</v>
      </c>
      <c r="O30" s="24">
        <v>1.265209067528487</v>
      </c>
      <c r="P30" s="23"/>
      <c r="Q30" s="4"/>
      <c r="R30" s="3"/>
      <c r="S30" s="20"/>
      <c r="T30" s="3"/>
      <c r="U30" s="9"/>
      <c r="V30" s="70">
        <f t="shared" si="10"/>
        <v>0</v>
      </c>
      <c r="W30" s="71">
        <f t="shared" si="11"/>
        <v>0</v>
      </c>
      <c r="X30" s="72">
        <f t="shared" si="12"/>
        <v>0</v>
      </c>
      <c r="Z30" s="49">
        <f t="shared" si="13"/>
        <v>0</v>
      </c>
      <c r="AA30" s="49">
        <f t="shared" si="14"/>
        <v>0</v>
      </c>
      <c r="AB30" s="67"/>
      <c r="AC30" s="34" t="e">
        <f t="shared" si="15"/>
        <v>#REF!</v>
      </c>
      <c r="AD30" s="67">
        <f t="shared" si="21"/>
        <v>11</v>
      </c>
      <c r="AE30" s="36">
        <f t="shared" si="16"/>
        <v>0</v>
      </c>
      <c r="AF30" s="36"/>
      <c r="AG30" s="73">
        <f t="shared" si="0"/>
        <v>0</v>
      </c>
      <c r="AH30" s="75"/>
      <c r="AJ30" s="34">
        <f t="shared" si="17"/>
        <v>0</v>
      </c>
      <c r="AL30" s="32">
        <f t="shared" si="1"/>
        <v>0.45</v>
      </c>
      <c r="AV30" s="33" t="e">
        <f>+#REF!</f>
        <v>#REF!</v>
      </c>
      <c r="AW30" s="32" t="e">
        <f t="shared" si="18"/>
        <v>#REF!</v>
      </c>
      <c r="AX30" s="32" t="e">
        <f t="shared" si="19"/>
        <v>#REF!</v>
      </c>
      <c r="AY30" s="34"/>
      <c r="AZ30" s="34" t="e">
        <f t="shared" si="20"/>
        <v>#REF!</v>
      </c>
    </row>
    <row r="31" spans="1:52" ht="12.75" hidden="1">
      <c r="A31" s="19">
        <v>36617</v>
      </c>
      <c r="B31" s="25" t="e">
        <f>+#REF!</f>
        <v>#REF!</v>
      </c>
      <c r="C31" s="2"/>
      <c r="D31" s="2"/>
      <c r="E31" s="2" t="e">
        <f t="shared" si="2"/>
        <v>#REF!</v>
      </c>
      <c r="F31" s="68">
        <v>20</v>
      </c>
      <c r="G31" s="68">
        <v>10</v>
      </c>
      <c r="H31" s="69">
        <f t="shared" si="3"/>
        <v>40</v>
      </c>
      <c r="I31" s="22" t="e">
        <f t="shared" si="4"/>
        <v>#REF!</v>
      </c>
      <c r="J31" s="22" t="e">
        <f t="shared" si="5"/>
        <v>#REF!</v>
      </c>
      <c r="K31" s="42">
        <f t="shared" si="6"/>
        <v>0</v>
      </c>
      <c r="L31" s="43">
        <f t="shared" si="7"/>
        <v>0</v>
      </c>
      <c r="M31" s="43">
        <f t="shared" si="8"/>
        <v>0</v>
      </c>
      <c r="N31" s="23" t="e">
        <f t="shared" si="9"/>
        <v>#REF!</v>
      </c>
      <c r="O31" s="24">
        <v>1.2635651694234975</v>
      </c>
      <c r="P31" s="23"/>
      <c r="Q31" s="4"/>
      <c r="R31" s="3"/>
      <c r="S31" s="20"/>
      <c r="T31" s="3"/>
      <c r="U31" s="9"/>
      <c r="V31" s="70">
        <f t="shared" si="10"/>
        <v>0</v>
      </c>
      <c r="W31" s="71">
        <f t="shared" si="11"/>
        <v>0</v>
      </c>
      <c r="X31" s="72">
        <f t="shared" si="12"/>
        <v>0</v>
      </c>
      <c r="Z31" s="49">
        <f t="shared" si="13"/>
        <v>0</v>
      </c>
      <c r="AA31" s="49">
        <f t="shared" si="14"/>
        <v>0</v>
      </c>
      <c r="AB31" s="67"/>
      <c r="AC31" s="34" t="e">
        <f t="shared" si="15"/>
        <v>#REF!</v>
      </c>
      <c r="AD31" s="67">
        <f t="shared" si="21"/>
        <v>11</v>
      </c>
      <c r="AE31" s="36">
        <f t="shared" si="16"/>
        <v>0</v>
      </c>
      <c r="AF31" s="36"/>
      <c r="AG31" s="73">
        <f t="shared" si="0"/>
        <v>0</v>
      </c>
      <c r="AH31" s="75"/>
      <c r="AI31" s="34"/>
      <c r="AJ31" s="34">
        <f t="shared" si="17"/>
        <v>0</v>
      </c>
      <c r="AL31" s="32">
        <f t="shared" si="1"/>
        <v>0.45</v>
      </c>
      <c r="AV31" s="33" t="e">
        <f>+#REF!</f>
        <v>#REF!</v>
      </c>
      <c r="AW31" s="32" t="e">
        <f t="shared" si="18"/>
        <v>#REF!</v>
      </c>
      <c r="AX31" s="32" t="e">
        <f t="shared" si="19"/>
        <v>#REF!</v>
      </c>
      <c r="AY31" s="34"/>
      <c r="AZ31" s="34" t="e">
        <f t="shared" si="20"/>
        <v>#REF!</v>
      </c>
    </row>
    <row r="32" spans="1:52" ht="12.75" hidden="1">
      <c r="A32" s="19">
        <v>36647</v>
      </c>
      <c r="B32" s="25" t="e">
        <f>+#REF!</f>
        <v>#REF!</v>
      </c>
      <c r="C32" s="2"/>
      <c r="D32" s="2"/>
      <c r="E32" s="2" t="e">
        <f t="shared" si="2"/>
        <v>#REF!</v>
      </c>
      <c r="F32" s="68">
        <v>23</v>
      </c>
      <c r="G32" s="68">
        <v>8</v>
      </c>
      <c r="H32" s="69">
        <f t="shared" si="3"/>
        <v>46</v>
      </c>
      <c r="I32" s="22" t="e">
        <f t="shared" si="4"/>
        <v>#REF!</v>
      </c>
      <c r="J32" s="22" t="e">
        <f t="shared" si="5"/>
        <v>#REF!</v>
      </c>
      <c r="K32" s="42" t="e">
        <f t="shared" si="6"/>
        <v>#REF!</v>
      </c>
      <c r="L32" s="43" t="e">
        <f t="shared" si="7"/>
        <v>#REF!</v>
      </c>
      <c r="M32" s="43" t="e">
        <f t="shared" si="8"/>
        <v>#REF!</v>
      </c>
      <c r="N32" s="23" t="e">
        <f t="shared" si="9"/>
        <v>#REF!</v>
      </c>
      <c r="O32" s="24">
        <v>1.260424192606121</v>
      </c>
      <c r="P32" s="23"/>
      <c r="Q32" s="4"/>
      <c r="R32" s="3"/>
      <c r="S32" s="20"/>
      <c r="T32" s="3"/>
      <c r="U32" s="9"/>
      <c r="V32" s="70">
        <f t="shared" si="10"/>
        <v>0</v>
      </c>
      <c r="W32" s="71">
        <f t="shared" si="11"/>
        <v>0</v>
      </c>
      <c r="X32" s="72">
        <f t="shared" si="12"/>
        <v>0</v>
      </c>
      <c r="Z32" s="49" t="e">
        <f t="shared" si="13"/>
        <v>#REF!</v>
      </c>
      <c r="AA32" s="49">
        <f t="shared" si="14"/>
        <v>0</v>
      </c>
      <c r="AB32" s="67"/>
      <c r="AC32" s="34" t="e">
        <f t="shared" si="15"/>
        <v>#REF!</v>
      </c>
      <c r="AD32" s="67">
        <f t="shared" si="21"/>
        <v>12</v>
      </c>
      <c r="AE32" s="36" t="e">
        <f t="shared" si="16"/>
        <v>#REF!</v>
      </c>
      <c r="AF32" s="36"/>
      <c r="AG32" s="73" t="e">
        <f t="shared" si="0"/>
        <v>#REF!</v>
      </c>
      <c r="AH32" s="75"/>
      <c r="AJ32" s="34" t="e">
        <f t="shared" si="17"/>
        <v>#REF!</v>
      </c>
      <c r="AL32" s="32">
        <f t="shared" si="1"/>
        <v>0.45</v>
      </c>
      <c r="AV32" s="33" t="e">
        <f>+#REF!</f>
        <v>#REF!</v>
      </c>
      <c r="AW32" s="32" t="e">
        <f t="shared" si="18"/>
        <v>#REF!</v>
      </c>
      <c r="AX32" s="32" t="e">
        <f t="shared" si="19"/>
        <v>#REF!</v>
      </c>
      <c r="AY32" s="34"/>
      <c r="AZ32" s="34" t="e">
        <f t="shared" si="20"/>
        <v>#REF!</v>
      </c>
    </row>
    <row r="33" spans="1:52" ht="12.75" hidden="1">
      <c r="A33" s="19">
        <v>36678</v>
      </c>
      <c r="B33" s="25" t="e">
        <f>+#REF!</f>
        <v>#REF!</v>
      </c>
      <c r="C33" s="2"/>
      <c r="D33" s="2"/>
      <c r="E33" s="2" t="e">
        <f t="shared" si="2"/>
        <v>#REF!</v>
      </c>
      <c r="F33" s="68">
        <v>22</v>
      </c>
      <c r="G33" s="68">
        <v>8</v>
      </c>
      <c r="H33" s="69">
        <f t="shared" si="3"/>
        <v>44</v>
      </c>
      <c r="I33" s="22" t="e">
        <f t="shared" si="4"/>
        <v>#REF!</v>
      </c>
      <c r="J33" s="22" t="e">
        <f t="shared" si="5"/>
        <v>#REF!</v>
      </c>
      <c r="K33" s="42">
        <f t="shared" si="6"/>
        <v>0</v>
      </c>
      <c r="L33" s="43">
        <f t="shared" si="7"/>
        <v>0</v>
      </c>
      <c r="M33" s="43">
        <f t="shared" si="8"/>
        <v>0</v>
      </c>
      <c r="N33" s="23" t="e">
        <f t="shared" si="9"/>
        <v>#REF!</v>
      </c>
      <c r="O33" s="24">
        <v>1.2577326447994075</v>
      </c>
      <c r="P33" s="23"/>
      <c r="Q33" s="4"/>
      <c r="R33" s="3"/>
      <c r="S33" s="20"/>
      <c r="T33" s="3"/>
      <c r="U33" s="9"/>
      <c r="V33" s="70">
        <f t="shared" si="10"/>
        <v>0</v>
      </c>
      <c r="W33" s="71">
        <f t="shared" si="11"/>
        <v>0</v>
      </c>
      <c r="X33" s="72">
        <f t="shared" si="12"/>
        <v>0</v>
      </c>
      <c r="Z33" s="49">
        <f t="shared" si="13"/>
        <v>0</v>
      </c>
      <c r="AA33" s="49">
        <f t="shared" si="14"/>
        <v>0</v>
      </c>
      <c r="AB33" s="67"/>
      <c r="AC33" s="34" t="e">
        <f t="shared" si="15"/>
        <v>#REF!</v>
      </c>
      <c r="AD33" s="67">
        <f t="shared" si="21"/>
        <v>12</v>
      </c>
      <c r="AE33" s="36">
        <f t="shared" si="16"/>
        <v>0</v>
      </c>
      <c r="AF33" s="36"/>
      <c r="AG33" s="73">
        <f t="shared" si="0"/>
        <v>0</v>
      </c>
      <c r="AH33" s="75"/>
      <c r="AJ33" s="34">
        <f t="shared" si="17"/>
        <v>0</v>
      </c>
      <c r="AL33" s="32">
        <f t="shared" si="1"/>
        <v>0.45</v>
      </c>
      <c r="AV33" s="33" t="e">
        <f>+#REF!</f>
        <v>#REF!</v>
      </c>
      <c r="AW33" s="32" t="e">
        <f t="shared" si="18"/>
        <v>#REF!</v>
      </c>
      <c r="AX33" s="32" t="e">
        <f t="shared" si="19"/>
        <v>#REF!</v>
      </c>
      <c r="AY33" s="34"/>
      <c r="AZ33" s="34" t="e">
        <f t="shared" si="20"/>
        <v>#REF!</v>
      </c>
    </row>
    <row r="34" spans="1:52" ht="12.75" hidden="1">
      <c r="A34" s="19">
        <v>36708</v>
      </c>
      <c r="B34" s="25" t="e">
        <f>+#REF!</f>
        <v>#REF!</v>
      </c>
      <c r="C34" s="2"/>
      <c r="D34" s="2"/>
      <c r="E34" s="2" t="e">
        <f t="shared" si="2"/>
        <v>#REF!</v>
      </c>
      <c r="F34" s="68">
        <v>21</v>
      </c>
      <c r="G34" s="68">
        <v>10</v>
      </c>
      <c r="H34" s="69">
        <f t="shared" si="3"/>
        <v>42</v>
      </c>
      <c r="I34" s="22" t="e">
        <f t="shared" si="4"/>
        <v>#REF!</v>
      </c>
      <c r="J34" s="22" t="e">
        <f t="shared" si="5"/>
        <v>#REF!</v>
      </c>
      <c r="K34" s="42">
        <f t="shared" si="6"/>
        <v>0</v>
      </c>
      <c r="L34" s="43">
        <f t="shared" si="7"/>
        <v>0</v>
      </c>
      <c r="M34" s="43">
        <f t="shared" si="8"/>
        <v>0</v>
      </c>
      <c r="N34" s="23" t="e">
        <f t="shared" si="9"/>
        <v>#REF!</v>
      </c>
      <c r="O34" s="24">
        <v>1.2557899369959327</v>
      </c>
      <c r="P34" s="23"/>
      <c r="Q34" s="4"/>
      <c r="R34" s="3"/>
      <c r="S34" s="20"/>
      <c r="T34" s="3"/>
      <c r="U34" s="9"/>
      <c r="V34" s="70">
        <f t="shared" si="10"/>
        <v>0</v>
      </c>
      <c r="W34" s="71">
        <f t="shared" si="11"/>
        <v>0</v>
      </c>
      <c r="X34" s="72">
        <f t="shared" si="12"/>
        <v>0</v>
      </c>
      <c r="Z34" s="49">
        <f t="shared" si="13"/>
        <v>0</v>
      </c>
      <c r="AA34" s="49">
        <f t="shared" si="14"/>
        <v>0</v>
      </c>
      <c r="AB34" s="67"/>
      <c r="AC34" s="34" t="e">
        <f t="shared" si="15"/>
        <v>#REF!</v>
      </c>
      <c r="AD34" s="67">
        <f t="shared" si="21"/>
        <v>12</v>
      </c>
      <c r="AE34" s="36">
        <f t="shared" si="16"/>
        <v>0</v>
      </c>
      <c r="AF34" s="36"/>
      <c r="AG34" s="73">
        <f t="shared" si="0"/>
        <v>0</v>
      </c>
      <c r="AH34" s="75"/>
      <c r="AJ34" s="34">
        <f t="shared" si="17"/>
        <v>0</v>
      </c>
      <c r="AL34" s="32">
        <f t="shared" si="1"/>
        <v>0.45</v>
      </c>
      <c r="AV34" s="33" t="e">
        <f>+#REF!</f>
        <v>#REF!</v>
      </c>
      <c r="AW34" s="32" t="e">
        <f t="shared" si="18"/>
        <v>#REF!</v>
      </c>
      <c r="AX34" s="32" t="e">
        <f t="shared" si="19"/>
        <v>#REF!</v>
      </c>
      <c r="AY34" s="34"/>
      <c r="AZ34" s="34" t="e">
        <f t="shared" si="20"/>
        <v>#REF!</v>
      </c>
    </row>
    <row r="35" spans="1:52" ht="12.75" hidden="1">
      <c r="A35" s="19">
        <v>36739</v>
      </c>
      <c r="B35" s="25" t="e">
        <f>+#REF!</f>
        <v>#REF!</v>
      </c>
      <c r="C35" s="2"/>
      <c r="D35" s="2"/>
      <c r="E35" s="2" t="e">
        <f t="shared" si="2"/>
        <v>#REF!</v>
      </c>
      <c r="F35" s="68">
        <v>23</v>
      </c>
      <c r="G35" s="68">
        <v>8</v>
      </c>
      <c r="H35" s="69">
        <f t="shared" si="3"/>
        <v>46</v>
      </c>
      <c r="I35" s="22" t="e">
        <f t="shared" si="4"/>
        <v>#REF!</v>
      </c>
      <c r="J35" s="22" t="e">
        <f t="shared" si="5"/>
        <v>#REF!</v>
      </c>
      <c r="K35" s="42">
        <f t="shared" si="6"/>
        <v>0</v>
      </c>
      <c r="L35" s="43">
        <f t="shared" si="7"/>
        <v>0</v>
      </c>
      <c r="M35" s="43">
        <f t="shared" si="8"/>
        <v>0</v>
      </c>
      <c r="N35" s="23" t="e">
        <f t="shared" si="9"/>
        <v>#REF!</v>
      </c>
      <c r="O35" s="24">
        <v>1.2532521013336608</v>
      </c>
      <c r="P35" s="23"/>
      <c r="Q35" s="4"/>
      <c r="R35" s="3"/>
      <c r="S35" s="20"/>
      <c r="T35" s="3"/>
      <c r="U35" s="9"/>
      <c r="V35" s="70">
        <f t="shared" si="10"/>
        <v>0</v>
      </c>
      <c r="W35" s="71">
        <f t="shared" si="11"/>
        <v>0</v>
      </c>
      <c r="X35" s="72">
        <f t="shared" si="12"/>
        <v>0</v>
      </c>
      <c r="Z35" s="49">
        <f t="shared" si="13"/>
        <v>0</v>
      </c>
      <c r="AA35" s="49">
        <f t="shared" si="14"/>
        <v>0</v>
      </c>
      <c r="AB35" s="67"/>
      <c r="AC35" s="34" t="e">
        <f t="shared" si="15"/>
        <v>#REF!</v>
      </c>
      <c r="AD35" s="67">
        <f t="shared" si="21"/>
        <v>12</v>
      </c>
      <c r="AE35" s="36">
        <f t="shared" si="16"/>
        <v>0</v>
      </c>
      <c r="AF35" s="36"/>
      <c r="AG35" s="73">
        <f t="shared" si="0"/>
        <v>0</v>
      </c>
      <c r="AH35" s="75"/>
      <c r="AJ35" s="34">
        <f t="shared" si="17"/>
        <v>0</v>
      </c>
      <c r="AL35" s="32">
        <f t="shared" si="1"/>
        <v>0.45</v>
      </c>
      <c r="AV35" s="33" t="e">
        <f>+#REF!</f>
        <v>#REF!</v>
      </c>
      <c r="AW35" s="32" t="e">
        <f t="shared" si="18"/>
        <v>#REF!</v>
      </c>
      <c r="AX35" s="32" t="e">
        <f t="shared" si="19"/>
        <v>#REF!</v>
      </c>
      <c r="AY35" s="34"/>
      <c r="AZ35" s="34" t="e">
        <f t="shared" si="20"/>
        <v>#REF!</v>
      </c>
    </row>
    <row r="36" spans="1:52" ht="12.75" hidden="1">
      <c r="A36" s="19">
        <v>36770</v>
      </c>
      <c r="B36" s="25" t="e">
        <f>+#REF!</f>
        <v>#REF!</v>
      </c>
      <c r="C36" s="2"/>
      <c r="D36" s="2"/>
      <c r="E36" s="2" t="e">
        <f t="shared" si="2"/>
        <v>#REF!</v>
      </c>
      <c r="F36" s="68">
        <v>21</v>
      </c>
      <c r="G36" s="68">
        <v>9</v>
      </c>
      <c r="H36" s="69">
        <f t="shared" si="3"/>
        <v>42</v>
      </c>
      <c r="I36" s="22" t="e">
        <f t="shared" si="4"/>
        <v>#REF!</v>
      </c>
      <c r="J36" s="22" t="e">
        <f t="shared" si="5"/>
        <v>#REF!</v>
      </c>
      <c r="K36" s="42">
        <f t="shared" si="6"/>
        <v>0</v>
      </c>
      <c r="L36" s="43">
        <f t="shared" si="7"/>
        <v>0</v>
      </c>
      <c r="M36" s="43">
        <f t="shared" si="8"/>
        <v>0</v>
      </c>
      <c r="N36" s="23" t="e">
        <f t="shared" si="9"/>
        <v>#REF!</v>
      </c>
      <c r="O36" s="24">
        <v>1.251952575258296</v>
      </c>
      <c r="P36" s="23"/>
      <c r="Q36" s="4"/>
      <c r="R36" s="3"/>
      <c r="S36" s="20"/>
      <c r="T36" s="3"/>
      <c r="U36" s="9"/>
      <c r="V36" s="70">
        <f t="shared" si="10"/>
        <v>0</v>
      </c>
      <c r="W36" s="71">
        <f t="shared" si="11"/>
        <v>0</v>
      </c>
      <c r="X36" s="72">
        <f t="shared" si="12"/>
        <v>0</v>
      </c>
      <c r="Z36" s="49">
        <f t="shared" si="13"/>
        <v>0</v>
      </c>
      <c r="AA36" s="49">
        <f t="shared" si="14"/>
        <v>0</v>
      </c>
      <c r="AB36" s="67"/>
      <c r="AC36" s="34" t="e">
        <f t="shared" si="15"/>
        <v>#REF!</v>
      </c>
      <c r="AD36" s="67">
        <f t="shared" si="21"/>
        <v>12</v>
      </c>
      <c r="AE36" s="36">
        <f t="shared" si="16"/>
        <v>0</v>
      </c>
      <c r="AF36" s="36"/>
      <c r="AG36" s="73">
        <f t="shared" si="0"/>
        <v>0</v>
      </c>
      <c r="AH36" s="75"/>
      <c r="AJ36" s="34">
        <f t="shared" si="17"/>
        <v>0</v>
      </c>
      <c r="AL36" s="32">
        <f t="shared" si="1"/>
        <v>0.45</v>
      </c>
      <c r="AV36" s="33" t="e">
        <f>+#REF!</f>
        <v>#REF!</v>
      </c>
      <c r="AW36" s="32" t="e">
        <f t="shared" si="18"/>
        <v>#REF!</v>
      </c>
      <c r="AX36" s="32" t="e">
        <f t="shared" si="19"/>
        <v>#REF!</v>
      </c>
      <c r="AY36" s="34"/>
      <c r="AZ36" s="34" t="e">
        <f t="shared" si="20"/>
        <v>#REF!</v>
      </c>
    </row>
    <row r="37" spans="1:52" ht="12.75" hidden="1">
      <c r="A37" s="19">
        <v>36800</v>
      </c>
      <c r="B37" s="25" t="e">
        <f>+#REF!</f>
        <v>#REF!</v>
      </c>
      <c r="C37" s="2"/>
      <c r="D37" s="2"/>
      <c r="E37" s="2" t="e">
        <f t="shared" si="2"/>
        <v>#REF!</v>
      </c>
      <c r="F37" s="68">
        <v>22</v>
      </c>
      <c r="G37" s="68">
        <v>9</v>
      </c>
      <c r="H37" s="69">
        <f t="shared" si="3"/>
        <v>44</v>
      </c>
      <c r="I37" s="22" t="e">
        <f t="shared" si="4"/>
        <v>#REF!</v>
      </c>
      <c r="J37" s="22" t="e">
        <f t="shared" si="5"/>
        <v>#REF!</v>
      </c>
      <c r="K37" s="42">
        <f t="shared" si="6"/>
        <v>0</v>
      </c>
      <c r="L37" s="43">
        <f t="shared" si="7"/>
        <v>0</v>
      </c>
      <c r="M37" s="43">
        <f t="shared" si="8"/>
        <v>0</v>
      </c>
      <c r="N37" s="23" t="e">
        <f t="shared" si="9"/>
        <v>#REF!</v>
      </c>
      <c r="O37" s="24">
        <v>1.2503071712192708</v>
      </c>
      <c r="P37" s="23"/>
      <c r="Q37" s="4"/>
      <c r="R37" s="3"/>
      <c r="S37" s="20"/>
      <c r="T37" s="3"/>
      <c r="U37" s="9"/>
      <c r="V37" s="70">
        <f t="shared" si="10"/>
        <v>0</v>
      </c>
      <c r="W37" s="71">
        <f t="shared" si="11"/>
        <v>0</v>
      </c>
      <c r="X37" s="72">
        <f t="shared" si="12"/>
        <v>0</v>
      </c>
      <c r="Z37" s="49">
        <f t="shared" si="13"/>
        <v>0</v>
      </c>
      <c r="AA37" s="49">
        <f t="shared" si="14"/>
        <v>0</v>
      </c>
      <c r="AB37" s="67"/>
      <c r="AC37" s="34" t="e">
        <f t="shared" si="15"/>
        <v>#REF!</v>
      </c>
      <c r="AD37" s="67">
        <f t="shared" si="21"/>
        <v>12</v>
      </c>
      <c r="AE37" s="36">
        <f t="shared" si="16"/>
        <v>0</v>
      </c>
      <c r="AF37" s="36"/>
      <c r="AG37" s="73">
        <f t="shared" si="0"/>
        <v>0</v>
      </c>
      <c r="AH37" s="75"/>
      <c r="AI37" s="34"/>
      <c r="AJ37" s="34">
        <f t="shared" si="17"/>
        <v>0</v>
      </c>
      <c r="AL37" s="32">
        <f t="shared" si="1"/>
        <v>0.45</v>
      </c>
      <c r="AV37" s="33" t="e">
        <f>+#REF!</f>
        <v>#REF!</v>
      </c>
      <c r="AW37" s="32" t="e">
        <f t="shared" si="18"/>
        <v>#REF!</v>
      </c>
      <c r="AX37" s="32" t="e">
        <f t="shared" si="19"/>
        <v>#REF!</v>
      </c>
      <c r="AY37" s="34"/>
      <c r="AZ37" s="34" t="e">
        <f t="shared" si="20"/>
        <v>#REF!</v>
      </c>
    </row>
    <row r="38" spans="1:52" ht="12.75" hidden="1">
      <c r="A38" s="19">
        <v>36831</v>
      </c>
      <c r="B38" s="25" t="e">
        <f>+#REF!</f>
        <v>#REF!</v>
      </c>
      <c r="C38" s="2"/>
      <c r="D38" s="2"/>
      <c r="E38" s="2" t="e">
        <f t="shared" si="2"/>
        <v>#REF!</v>
      </c>
      <c r="F38" s="68">
        <v>22</v>
      </c>
      <c r="G38" s="68">
        <v>8</v>
      </c>
      <c r="H38" s="69">
        <f t="shared" si="3"/>
        <v>44</v>
      </c>
      <c r="I38" s="22" t="e">
        <f t="shared" si="4"/>
        <v>#REF!</v>
      </c>
      <c r="J38" s="22" t="e">
        <f t="shared" si="5"/>
        <v>#REF!</v>
      </c>
      <c r="K38" s="42">
        <f t="shared" si="6"/>
        <v>0</v>
      </c>
      <c r="L38" s="43">
        <f t="shared" si="7"/>
        <v>0</v>
      </c>
      <c r="M38" s="43">
        <f t="shared" si="8"/>
        <v>0</v>
      </c>
      <c r="N38" s="23" t="e">
        <f t="shared" si="9"/>
        <v>#REF!</v>
      </c>
      <c r="O38" s="24">
        <v>1.248812342231995</v>
      </c>
      <c r="P38" s="23"/>
      <c r="Q38" s="4"/>
      <c r="R38" s="3"/>
      <c r="S38" s="20"/>
      <c r="T38" s="3"/>
      <c r="U38" s="9"/>
      <c r="V38" s="70">
        <f t="shared" si="10"/>
        <v>0</v>
      </c>
      <c r="W38" s="71">
        <f t="shared" si="11"/>
        <v>0</v>
      </c>
      <c r="X38" s="72">
        <f t="shared" si="12"/>
        <v>0</v>
      </c>
      <c r="Z38" s="49">
        <f t="shared" si="13"/>
        <v>0</v>
      </c>
      <c r="AA38" s="49">
        <f t="shared" si="14"/>
        <v>0</v>
      </c>
      <c r="AB38" s="67"/>
      <c r="AC38" s="34" t="e">
        <f t="shared" si="15"/>
        <v>#REF!</v>
      </c>
      <c r="AD38" s="67">
        <f t="shared" si="21"/>
        <v>12</v>
      </c>
      <c r="AE38" s="36">
        <f t="shared" si="16"/>
        <v>0</v>
      </c>
      <c r="AF38" s="36"/>
      <c r="AG38" s="73">
        <f aca="true" t="shared" si="22" ref="AG38:AG99">+IF(AD38=AD37,0,((AC38*0)+(AC38/3)))</f>
        <v>0</v>
      </c>
      <c r="AH38" s="75"/>
      <c r="AJ38" s="34">
        <f t="shared" si="17"/>
        <v>0</v>
      </c>
      <c r="AL38" s="32">
        <f t="shared" si="1"/>
        <v>0.45</v>
      </c>
      <c r="AV38" s="33" t="e">
        <f>+#REF!</f>
        <v>#REF!</v>
      </c>
      <c r="AW38" s="32" t="e">
        <f t="shared" si="18"/>
        <v>#REF!</v>
      </c>
      <c r="AX38" s="32" t="e">
        <f t="shared" si="19"/>
        <v>#REF!</v>
      </c>
      <c r="AY38" s="34"/>
      <c r="AZ38" s="34" t="e">
        <f t="shared" si="20"/>
        <v>#REF!</v>
      </c>
    </row>
    <row r="39" spans="1:52" ht="12.75" hidden="1">
      <c r="A39" s="19">
        <v>36861</v>
      </c>
      <c r="B39" s="25" t="e">
        <f>+#REF!</f>
        <v>#REF!</v>
      </c>
      <c r="C39" s="2">
        <f>IF($F$1=1,IF(B39=0,0,AR39),0)</f>
        <v>0</v>
      </c>
      <c r="D39" s="2"/>
      <c r="E39" s="2" t="e">
        <f t="shared" si="2"/>
        <v>#REF!</v>
      </c>
      <c r="F39" s="68">
        <v>21</v>
      </c>
      <c r="G39" s="68">
        <v>10</v>
      </c>
      <c r="H39" s="69">
        <f t="shared" si="3"/>
        <v>42</v>
      </c>
      <c r="I39" s="22" t="e">
        <f t="shared" si="4"/>
        <v>#REF!</v>
      </c>
      <c r="J39" s="22" t="e">
        <f t="shared" si="5"/>
        <v>#REF!</v>
      </c>
      <c r="K39" s="42">
        <f t="shared" si="6"/>
        <v>0</v>
      </c>
      <c r="L39" s="43">
        <f t="shared" si="7"/>
        <v>0</v>
      </c>
      <c r="M39" s="43">
        <f t="shared" si="8"/>
        <v>0</v>
      </c>
      <c r="N39" s="23" t="e">
        <f t="shared" si="9"/>
        <v>#REF!</v>
      </c>
      <c r="O39" s="24">
        <v>1.2475759941376643</v>
      </c>
      <c r="P39" s="23"/>
      <c r="Q39" s="4"/>
      <c r="R39" s="3"/>
      <c r="S39" s="20"/>
      <c r="T39" s="3"/>
      <c r="U39" s="9"/>
      <c r="V39" s="70">
        <f t="shared" si="10"/>
        <v>0</v>
      </c>
      <c r="W39" s="71">
        <f t="shared" si="11"/>
        <v>0</v>
      </c>
      <c r="X39" s="72">
        <f t="shared" si="12"/>
        <v>0</v>
      </c>
      <c r="Z39" s="49">
        <f t="shared" si="13"/>
        <v>0</v>
      </c>
      <c r="AA39" s="49">
        <f t="shared" si="14"/>
        <v>0</v>
      </c>
      <c r="AB39" s="67"/>
      <c r="AC39" s="34" t="e">
        <f t="shared" si="15"/>
        <v>#REF!</v>
      </c>
      <c r="AD39" s="67">
        <f t="shared" si="21"/>
        <v>12</v>
      </c>
      <c r="AE39" s="36">
        <f t="shared" si="16"/>
        <v>0</v>
      </c>
      <c r="AF39" s="36"/>
      <c r="AG39" s="73">
        <f t="shared" si="22"/>
        <v>0</v>
      </c>
      <c r="AH39" s="74"/>
      <c r="AJ39" s="34">
        <f t="shared" si="17"/>
        <v>0</v>
      </c>
      <c r="AL39" s="32">
        <f t="shared" si="1"/>
        <v>0.45</v>
      </c>
      <c r="AN39" s="35">
        <v>215</v>
      </c>
      <c r="AO39" s="36">
        <f>+AN39/3</f>
        <v>71.66666666666667</v>
      </c>
      <c r="AP39" s="36">
        <f>+AN39/6*AL39</f>
        <v>16.125</v>
      </c>
      <c r="AQ39" s="34">
        <f>+AN39*(AD39/100)</f>
        <v>25.8</v>
      </c>
      <c r="AR39" s="34">
        <f>+AQ39+AP39+AO39+AN39</f>
        <v>328.5916666666667</v>
      </c>
      <c r="AV39" s="33" t="e">
        <f>+#REF!</f>
        <v>#REF!</v>
      </c>
      <c r="AW39" s="32" t="e">
        <f t="shared" si="18"/>
        <v>#REF!</v>
      </c>
      <c r="AX39" s="32" t="e">
        <f t="shared" si="19"/>
        <v>#REF!</v>
      </c>
      <c r="AY39" s="34"/>
      <c r="AZ39" s="34" t="e">
        <f t="shared" si="20"/>
        <v>#REF!</v>
      </c>
    </row>
    <row r="40" spans="1:52" ht="12.75" hidden="1">
      <c r="A40" s="19" t="s">
        <v>2</v>
      </c>
      <c r="B40" s="25" t="e">
        <f>+#REF!</f>
        <v>#REF!</v>
      </c>
      <c r="C40" s="2">
        <f aca="true" t="shared" si="23" ref="C40:C103">IF($F$1=1,IF(B40=0,0,AR40),0)</f>
        <v>0</v>
      </c>
      <c r="D40" s="2"/>
      <c r="E40" s="2" t="e">
        <f t="shared" si="2"/>
        <v>#REF!</v>
      </c>
      <c r="F40" s="68">
        <v>21</v>
      </c>
      <c r="G40" s="68">
        <v>10</v>
      </c>
      <c r="H40" s="69">
        <f t="shared" si="3"/>
        <v>42</v>
      </c>
      <c r="I40" s="22" t="e">
        <f t="shared" si="4"/>
        <v>#REF!</v>
      </c>
      <c r="J40" s="22" t="e">
        <f t="shared" si="5"/>
        <v>#REF!</v>
      </c>
      <c r="K40" s="42">
        <f t="shared" si="6"/>
        <v>0</v>
      </c>
      <c r="L40" s="43">
        <f t="shared" si="7"/>
        <v>0</v>
      </c>
      <c r="M40" s="43">
        <f t="shared" si="8"/>
        <v>0</v>
      </c>
      <c r="N40" s="23" t="e">
        <f t="shared" si="9"/>
        <v>#REF!</v>
      </c>
      <c r="O40" s="24">
        <v>1.2475759941376643</v>
      </c>
      <c r="P40" s="23"/>
      <c r="Q40" s="4"/>
      <c r="R40" s="3"/>
      <c r="S40" s="20"/>
      <c r="T40" s="3"/>
      <c r="U40" s="9"/>
      <c r="V40" s="70">
        <f t="shared" si="10"/>
        <v>0</v>
      </c>
      <c r="W40" s="71">
        <f t="shared" si="11"/>
        <v>0</v>
      </c>
      <c r="X40" s="72">
        <f t="shared" si="12"/>
        <v>0</v>
      </c>
      <c r="Z40" s="49">
        <f t="shared" si="13"/>
        <v>0</v>
      </c>
      <c r="AA40" s="49">
        <f t="shared" si="14"/>
        <v>0</v>
      </c>
      <c r="AB40" s="67"/>
      <c r="AC40" s="34" t="e">
        <f t="shared" si="15"/>
        <v>#REF!</v>
      </c>
      <c r="AD40" s="67">
        <f>+AD39</f>
        <v>12</v>
      </c>
      <c r="AE40" s="36">
        <f t="shared" si="16"/>
        <v>0</v>
      </c>
      <c r="AF40" s="36" t="e">
        <f>+AC40*0.8</f>
        <v>#REF!</v>
      </c>
      <c r="AG40" s="73">
        <f t="shared" si="22"/>
        <v>0</v>
      </c>
      <c r="AH40" s="74"/>
      <c r="AJ40" s="34">
        <f t="shared" si="17"/>
        <v>0</v>
      </c>
      <c r="AL40" s="32">
        <f t="shared" si="1"/>
        <v>0.45</v>
      </c>
      <c r="AN40" s="35">
        <v>215</v>
      </c>
      <c r="AO40" s="36">
        <f aca="true" t="shared" si="24" ref="AO40:AO103">+AN40/3</f>
        <v>71.66666666666667</v>
      </c>
      <c r="AP40" s="36">
        <f aca="true" t="shared" si="25" ref="AP40:AP103">+AN40/6*AL40</f>
        <v>16.125</v>
      </c>
      <c r="AQ40" s="34">
        <f aca="true" t="shared" si="26" ref="AQ40:AQ103">+AN40*(AD40/100)</f>
        <v>25.8</v>
      </c>
      <c r="AR40" s="34">
        <f aca="true" t="shared" si="27" ref="AR40:AR103">+AQ40+AP40+AO40+AN40</f>
        <v>328.5916666666667</v>
      </c>
      <c r="AV40" s="33" t="e">
        <f>+#REF!</f>
        <v>#REF!</v>
      </c>
      <c r="AW40" s="32" t="e">
        <f t="shared" si="18"/>
        <v>#REF!</v>
      </c>
      <c r="AX40" s="32" t="e">
        <f t="shared" si="19"/>
        <v>#REF!</v>
      </c>
      <c r="AY40" s="34"/>
      <c r="AZ40" s="34" t="e">
        <f t="shared" si="20"/>
        <v>#REF!</v>
      </c>
    </row>
    <row r="41" spans="1:52" ht="12.75" hidden="1">
      <c r="A41" s="19">
        <v>36892</v>
      </c>
      <c r="B41" s="25" t="e">
        <f>+#REF!</f>
        <v>#REF!</v>
      </c>
      <c r="C41" s="2">
        <f t="shared" si="23"/>
        <v>0</v>
      </c>
      <c r="D41" s="2"/>
      <c r="E41" s="2" t="e">
        <f t="shared" si="2"/>
        <v>#REF!</v>
      </c>
      <c r="F41" s="68">
        <v>23</v>
      </c>
      <c r="G41" s="68">
        <v>8</v>
      </c>
      <c r="H41" s="69">
        <f t="shared" si="3"/>
        <v>46</v>
      </c>
      <c r="I41" s="22" t="e">
        <f t="shared" si="4"/>
        <v>#REF!</v>
      </c>
      <c r="J41" s="22" t="e">
        <f t="shared" si="5"/>
        <v>#REF!</v>
      </c>
      <c r="K41" s="42" t="e">
        <f t="shared" si="6"/>
        <v>#REF!</v>
      </c>
      <c r="L41" s="43" t="e">
        <f t="shared" si="7"/>
        <v>#REF!</v>
      </c>
      <c r="M41" s="43">
        <f t="shared" si="8"/>
        <v>0</v>
      </c>
      <c r="N41" s="23" t="e">
        <f t="shared" si="9"/>
        <v>#REF!</v>
      </c>
      <c r="O41" s="24">
        <v>1.2458703980771368</v>
      </c>
      <c r="P41" s="23"/>
      <c r="Q41" s="4"/>
      <c r="R41" s="3"/>
      <c r="S41" s="20"/>
      <c r="T41" s="3"/>
      <c r="U41" s="9"/>
      <c r="V41" s="70">
        <f t="shared" si="10"/>
        <v>0</v>
      </c>
      <c r="W41" s="71">
        <f t="shared" si="11"/>
        <v>0</v>
      </c>
      <c r="X41" s="72">
        <f t="shared" si="12"/>
        <v>0</v>
      </c>
      <c r="Z41" s="49">
        <f t="shared" si="13"/>
        <v>0</v>
      </c>
      <c r="AA41" s="49" t="e">
        <f t="shared" si="14"/>
        <v>#REF!</v>
      </c>
      <c r="AB41" s="67"/>
      <c r="AC41" s="34" t="e">
        <f t="shared" si="15"/>
        <v>#REF!</v>
      </c>
      <c r="AD41" s="67">
        <f aca="true" t="shared" si="28" ref="AD41:AD52">INT((A41-$B$8)/364)</f>
        <v>12</v>
      </c>
      <c r="AE41" s="36">
        <f t="shared" si="16"/>
        <v>0</v>
      </c>
      <c r="AF41" s="36"/>
      <c r="AG41" s="73">
        <f t="shared" si="22"/>
        <v>0</v>
      </c>
      <c r="AH41" s="74" t="e">
        <f>+AC41/30*5</f>
        <v>#REF!</v>
      </c>
      <c r="AJ41" s="34" t="e">
        <f t="shared" si="17"/>
        <v>#REF!</v>
      </c>
      <c r="AL41" s="32">
        <f t="shared" si="1"/>
        <v>0.45</v>
      </c>
      <c r="AN41" s="35">
        <v>215</v>
      </c>
      <c r="AO41" s="36">
        <f t="shared" si="24"/>
        <v>71.66666666666667</v>
      </c>
      <c r="AP41" s="36">
        <f t="shared" si="25"/>
        <v>16.125</v>
      </c>
      <c r="AQ41" s="34">
        <f t="shared" si="26"/>
        <v>25.8</v>
      </c>
      <c r="AR41" s="34">
        <f t="shared" si="27"/>
        <v>328.5916666666667</v>
      </c>
      <c r="AV41" s="33" t="e">
        <f>+#REF!</f>
        <v>#REF!</v>
      </c>
      <c r="AW41" s="32" t="e">
        <f t="shared" si="18"/>
        <v>#REF!</v>
      </c>
      <c r="AX41" s="32" t="e">
        <f t="shared" si="19"/>
        <v>#REF!</v>
      </c>
      <c r="AY41" s="34"/>
      <c r="AZ41" s="34" t="e">
        <f t="shared" si="20"/>
        <v>#REF!</v>
      </c>
    </row>
    <row r="42" spans="1:52" ht="12.75" hidden="1">
      <c r="A42" s="19">
        <v>36923</v>
      </c>
      <c r="B42" s="25" t="e">
        <f>+#REF!</f>
        <v>#REF!</v>
      </c>
      <c r="C42" s="2">
        <f t="shared" si="23"/>
        <v>0</v>
      </c>
      <c r="D42" s="2"/>
      <c r="E42" s="2" t="e">
        <f t="shared" si="2"/>
        <v>#REF!</v>
      </c>
      <c r="F42" s="68">
        <v>20</v>
      </c>
      <c r="G42" s="68">
        <v>8</v>
      </c>
      <c r="H42" s="69">
        <f t="shared" si="3"/>
        <v>40</v>
      </c>
      <c r="I42" s="22" t="e">
        <f t="shared" si="4"/>
        <v>#REF!</v>
      </c>
      <c r="J42" s="22" t="e">
        <f t="shared" si="5"/>
        <v>#REF!</v>
      </c>
      <c r="K42" s="42">
        <f t="shared" si="6"/>
        <v>0</v>
      </c>
      <c r="L42" s="43">
        <f t="shared" si="7"/>
        <v>0</v>
      </c>
      <c r="M42" s="43">
        <f t="shared" si="8"/>
        <v>0</v>
      </c>
      <c r="N42" s="23" t="e">
        <f t="shared" si="9"/>
        <v>#REF!</v>
      </c>
      <c r="O42" s="24">
        <v>1.2454120867544658</v>
      </c>
      <c r="P42" s="23"/>
      <c r="Q42" s="4"/>
      <c r="R42" s="3"/>
      <c r="S42" s="20"/>
      <c r="T42" s="3"/>
      <c r="U42" s="9"/>
      <c r="V42" s="70">
        <f t="shared" si="10"/>
        <v>0</v>
      </c>
      <c r="W42" s="71">
        <f t="shared" si="11"/>
        <v>0</v>
      </c>
      <c r="X42" s="72">
        <f t="shared" si="12"/>
        <v>0</v>
      </c>
      <c r="Z42" s="49">
        <f t="shared" si="13"/>
        <v>0</v>
      </c>
      <c r="AA42" s="49">
        <f t="shared" si="14"/>
        <v>0</v>
      </c>
      <c r="AB42" s="67"/>
      <c r="AC42" s="34" t="e">
        <f t="shared" si="15"/>
        <v>#REF!</v>
      </c>
      <c r="AD42" s="67">
        <f t="shared" si="28"/>
        <v>12</v>
      </c>
      <c r="AE42" s="36">
        <f t="shared" si="16"/>
        <v>0</v>
      </c>
      <c r="AF42" s="36"/>
      <c r="AG42" s="73">
        <f t="shared" si="22"/>
        <v>0</v>
      </c>
      <c r="AH42" s="73"/>
      <c r="AJ42" s="34">
        <f t="shared" si="17"/>
        <v>0</v>
      </c>
      <c r="AL42" s="32">
        <f t="shared" si="1"/>
        <v>0.45</v>
      </c>
      <c r="AN42" s="35">
        <v>215</v>
      </c>
      <c r="AO42" s="36">
        <f t="shared" si="24"/>
        <v>71.66666666666667</v>
      </c>
      <c r="AP42" s="36">
        <f t="shared" si="25"/>
        <v>16.125</v>
      </c>
      <c r="AQ42" s="34">
        <f t="shared" si="26"/>
        <v>25.8</v>
      </c>
      <c r="AR42" s="34">
        <f t="shared" si="27"/>
        <v>328.5916666666667</v>
      </c>
      <c r="AV42" s="33" t="e">
        <f>+#REF!</f>
        <v>#REF!</v>
      </c>
      <c r="AW42" s="32" t="e">
        <f t="shared" si="18"/>
        <v>#REF!</v>
      </c>
      <c r="AX42" s="32" t="e">
        <f t="shared" si="19"/>
        <v>#REF!</v>
      </c>
      <c r="AY42" s="34"/>
      <c r="AZ42" s="34" t="e">
        <f t="shared" si="20"/>
        <v>#REF!</v>
      </c>
    </row>
    <row r="43" spans="1:52" ht="12.75" hidden="1">
      <c r="A43" s="19">
        <v>36951</v>
      </c>
      <c r="B43" s="25" t="e">
        <f>+#REF!</f>
        <v>#REF!</v>
      </c>
      <c r="C43" s="2">
        <f t="shared" si="23"/>
        <v>0</v>
      </c>
      <c r="D43" s="2"/>
      <c r="E43" s="2" t="e">
        <f t="shared" si="2"/>
        <v>#REF!</v>
      </c>
      <c r="F43" s="68">
        <v>22</v>
      </c>
      <c r="G43" s="68">
        <v>9</v>
      </c>
      <c r="H43" s="69">
        <f t="shared" si="3"/>
        <v>44</v>
      </c>
      <c r="I43" s="22" t="e">
        <f t="shared" si="4"/>
        <v>#REF!</v>
      </c>
      <c r="J43" s="22" t="e">
        <f t="shared" si="5"/>
        <v>#REF!</v>
      </c>
      <c r="K43" s="42">
        <f t="shared" si="6"/>
        <v>0</v>
      </c>
      <c r="L43" s="43">
        <f t="shared" si="7"/>
        <v>0</v>
      </c>
      <c r="M43" s="43">
        <f t="shared" si="8"/>
        <v>0</v>
      </c>
      <c r="N43" s="23" t="e">
        <f t="shared" si="9"/>
        <v>#REF!</v>
      </c>
      <c r="O43" s="24">
        <v>1.243268691380319</v>
      </c>
      <c r="P43" s="23"/>
      <c r="Q43" s="4"/>
      <c r="R43" s="3"/>
      <c r="S43" s="20"/>
      <c r="T43" s="3"/>
      <c r="U43" s="9"/>
      <c r="V43" s="70">
        <f t="shared" si="10"/>
        <v>0</v>
      </c>
      <c r="W43" s="71">
        <f t="shared" si="11"/>
        <v>0</v>
      </c>
      <c r="X43" s="72">
        <f t="shared" si="12"/>
        <v>0</v>
      </c>
      <c r="Z43" s="49">
        <f t="shared" si="13"/>
        <v>0</v>
      </c>
      <c r="AA43" s="49">
        <f t="shared" si="14"/>
        <v>0</v>
      </c>
      <c r="AB43" s="67"/>
      <c r="AC43" s="34" t="e">
        <f t="shared" si="15"/>
        <v>#REF!</v>
      </c>
      <c r="AD43" s="67">
        <f t="shared" si="28"/>
        <v>12</v>
      </c>
      <c r="AE43" s="36">
        <f t="shared" si="16"/>
        <v>0</v>
      </c>
      <c r="AF43" s="36"/>
      <c r="AG43" s="73">
        <f t="shared" si="22"/>
        <v>0</v>
      </c>
      <c r="AH43" s="75"/>
      <c r="AI43" s="34"/>
      <c r="AJ43" s="34">
        <f t="shared" si="17"/>
        <v>0</v>
      </c>
      <c r="AL43" s="32">
        <f t="shared" si="1"/>
        <v>0.45</v>
      </c>
      <c r="AN43" s="35">
        <v>215</v>
      </c>
      <c r="AO43" s="36">
        <f t="shared" si="24"/>
        <v>71.66666666666667</v>
      </c>
      <c r="AP43" s="36">
        <f t="shared" si="25"/>
        <v>16.125</v>
      </c>
      <c r="AQ43" s="34">
        <f t="shared" si="26"/>
        <v>25.8</v>
      </c>
      <c r="AR43" s="34">
        <f t="shared" si="27"/>
        <v>328.5916666666667</v>
      </c>
      <c r="AV43" s="33" t="e">
        <f>+#REF!</f>
        <v>#REF!</v>
      </c>
      <c r="AW43" s="32" t="e">
        <f t="shared" si="18"/>
        <v>#REF!</v>
      </c>
      <c r="AX43" s="32" t="e">
        <f t="shared" si="19"/>
        <v>#REF!</v>
      </c>
      <c r="AY43" s="34"/>
      <c r="AZ43" s="34" t="e">
        <f t="shared" si="20"/>
        <v>#REF!</v>
      </c>
    </row>
    <row r="44" spans="1:52" ht="12.75" hidden="1">
      <c r="A44" s="19">
        <v>36982</v>
      </c>
      <c r="B44" s="25" t="e">
        <f>+#REF!</f>
        <v>#REF!</v>
      </c>
      <c r="C44" s="2">
        <f t="shared" si="23"/>
        <v>0</v>
      </c>
      <c r="D44" s="2"/>
      <c r="E44" s="2" t="e">
        <f t="shared" si="2"/>
        <v>#REF!</v>
      </c>
      <c r="F44" s="68">
        <v>21</v>
      </c>
      <c r="G44" s="68">
        <v>9</v>
      </c>
      <c r="H44" s="69">
        <f t="shared" si="3"/>
        <v>42</v>
      </c>
      <c r="I44" s="22" t="e">
        <f t="shared" si="4"/>
        <v>#REF!</v>
      </c>
      <c r="J44" s="22" t="e">
        <f t="shared" si="5"/>
        <v>#REF!</v>
      </c>
      <c r="K44" s="42">
        <f t="shared" si="6"/>
        <v>0</v>
      </c>
      <c r="L44" s="43">
        <f t="shared" si="7"/>
        <v>0</v>
      </c>
      <c r="M44" s="43">
        <f t="shared" si="8"/>
        <v>0</v>
      </c>
      <c r="N44" s="23" t="e">
        <f t="shared" si="9"/>
        <v>#REF!</v>
      </c>
      <c r="O44" s="24">
        <v>1.2413495646686632</v>
      </c>
      <c r="P44" s="23"/>
      <c r="Q44" s="4"/>
      <c r="R44" s="3"/>
      <c r="S44" s="20"/>
      <c r="T44" s="3"/>
      <c r="U44" s="9"/>
      <c r="V44" s="70">
        <f t="shared" si="10"/>
        <v>0</v>
      </c>
      <c r="W44" s="71">
        <f t="shared" si="11"/>
        <v>0</v>
      </c>
      <c r="X44" s="72">
        <f t="shared" si="12"/>
        <v>0</v>
      </c>
      <c r="Z44" s="49">
        <f t="shared" si="13"/>
        <v>0</v>
      </c>
      <c r="AA44" s="49">
        <f t="shared" si="14"/>
        <v>0</v>
      </c>
      <c r="AB44" s="67"/>
      <c r="AC44" s="34" t="e">
        <f t="shared" si="15"/>
        <v>#REF!</v>
      </c>
      <c r="AD44" s="67">
        <f t="shared" si="28"/>
        <v>12</v>
      </c>
      <c r="AE44" s="36">
        <f t="shared" si="16"/>
        <v>0</v>
      </c>
      <c r="AF44" s="36"/>
      <c r="AG44" s="73">
        <f t="shared" si="22"/>
        <v>0</v>
      </c>
      <c r="AH44" s="75"/>
      <c r="AJ44" s="34">
        <f t="shared" si="17"/>
        <v>0</v>
      </c>
      <c r="AL44" s="32">
        <f t="shared" si="1"/>
        <v>0.45</v>
      </c>
      <c r="AN44" s="35">
        <v>215</v>
      </c>
      <c r="AO44" s="36">
        <f t="shared" si="24"/>
        <v>71.66666666666667</v>
      </c>
      <c r="AP44" s="36">
        <f t="shared" si="25"/>
        <v>16.125</v>
      </c>
      <c r="AQ44" s="34">
        <f t="shared" si="26"/>
        <v>25.8</v>
      </c>
      <c r="AR44" s="34">
        <f t="shared" si="27"/>
        <v>328.5916666666667</v>
      </c>
      <c r="AV44" s="33" t="e">
        <f>+#REF!</f>
        <v>#REF!</v>
      </c>
      <c r="AW44" s="32" t="e">
        <f t="shared" si="18"/>
        <v>#REF!</v>
      </c>
      <c r="AX44" s="32" t="e">
        <f t="shared" si="19"/>
        <v>#REF!</v>
      </c>
      <c r="AY44" s="34"/>
      <c r="AZ44" s="34" t="e">
        <f t="shared" si="20"/>
        <v>#REF!</v>
      </c>
    </row>
    <row r="45" spans="1:52" ht="12.75" hidden="1">
      <c r="A45" s="19">
        <v>37012</v>
      </c>
      <c r="B45" s="25" t="e">
        <f>+#REF!</f>
        <v>#REF!</v>
      </c>
      <c r="C45" s="2">
        <f t="shared" si="23"/>
        <v>0</v>
      </c>
      <c r="D45" s="2"/>
      <c r="E45" s="2" t="e">
        <f t="shared" si="2"/>
        <v>#REF!</v>
      </c>
      <c r="F45" s="68">
        <v>23</v>
      </c>
      <c r="G45" s="68">
        <v>8</v>
      </c>
      <c r="H45" s="69">
        <f t="shared" si="3"/>
        <v>46</v>
      </c>
      <c r="I45" s="22" t="e">
        <f t="shared" si="4"/>
        <v>#REF!</v>
      </c>
      <c r="J45" s="22" t="e">
        <f t="shared" si="5"/>
        <v>#REF!</v>
      </c>
      <c r="K45" s="42" t="e">
        <f t="shared" si="6"/>
        <v>#REF!</v>
      </c>
      <c r="L45" s="43" t="e">
        <f t="shared" si="7"/>
        <v>#REF!</v>
      </c>
      <c r="M45" s="43" t="e">
        <f t="shared" si="8"/>
        <v>#REF!</v>
      </c>
      <c r="N45" s="23" t="e">
        <f t="shared" si="9"/>
        <v>#REF!</v>
      </c>
      <c r="O45" s="24">
        <v>1.2390857550248735</v>
      </c>
      <c r="P45" s="23"/>
      <c r="Q45" s="4"/>
      <c r="R45" s="3"/>
      <c r="S45" s="20"/>
      <c r="T45" s="3"/>
      <c r="U45" s="9"/>
      <c r="V45" s="70">
        <f t="shared" si="10"/>
        <v>0</v>
      </c>
      <c r="W45" s="71">
        <f t="shared" si="11"/>
        <v>0</v>
      </c>
      <c r="X45" s="72">
        <f t="shared" si="12"/>
        <v>0</v>
      </c>
      <c r="Z45" s="49" t="e">
        <f t="shared" si="13"/>
        <v>#REF!</v>
      </c>
      <c r="AA45" s="49">
        <f t="shared" si="14"/>
        <v>0</v>
      </c>
      <c r="AB45" s="67"/>
      <c r="AC45" s="34" t="e">
        <f t="shared" si="15"/>
        <v>#REF!</v>
      </c>
      <c r="AD45" s="67">
        <f t="shared" si="28"/>
        <v>13</v>
      </c>
      <c r="AE45" s="36" t="e">
        <f t="shared" si="16"/>
        <v>#REF!</v>
      </c>
      <c r="AF45" s="36"/>
      <c r="AG45" s="73" t="e">
        <f t="shared" si="22"/>
        <v>#REF!</v>
      </c>
      <c r="AH45" s="75"/>
      <c r="AJ45" s="34" t="e">
        <f t="shared" si="17"/>
        <v>#REF!</v>
      </c>
      <c r="AL45" s="32">
        <f t="shared" si="1"/>
        <v>0.45</v>
      </c>
      <c r="AN45" s="35">
        <v>215</v>
      </c>
      <c r="AO45" s="36">
        <f t="shared" si="24"/>
        <v>71.66666666666667</v>
      </c>
      <c r="AP45" s="36">
        <f t="shared" si="25"/>
        <v>16.125</v>
      </c>
      <c r="AQ45" s="34">
        <f t="shared" si="26"/>
        <v>27.95</v>
      </c>
      <c r="AR45" s="34">
        <f t="shared" si="27"/>
        <v>330.7416666666667</v>
      </c>
      <c r="AV45" s="33" t="e">
        <f>+#REF!</f>
        <v>#REF!</v>
      </c>
      <c r="AW45" s="32" t="e">
        <f t="shared" si="18"/>
        <v>#REF!</v>
      </c>
      <c r="AX45" s="32" t="e">
        <f t="shared" si="19"/>
        <v>#REF!</v>
      </c>
      <c r="AY45" s="34"/>
      <c r="AZ45" s="34" t="e">
        <f t="shared" si="20"/>
        <v>#REF!</v>
      </c>
    </row>
    <row r="46" spans="1:52" ht="12.75" hidden="1">
      <c r="A46" s="19">
        <v>37043</v>
      </c>
      <c r="B46" s="25" t="e">
        <f>+#REF!</f>
        <v>#REF!</v>
      </c>
      <c r="C46" s="2">
        <f t="shared" si="23"/>
        <v>0</v>
      </c>
      <c r="D46" s="2"/>
      <c r="E46" s="2" t="e">
        <f t="shared" si="2"/>
        <v>#REF!</v>
      </c>
      <c r="F46" s="68">
        <v>21</v>
      </c>
      <c r="G46" s="68">
        <v>9</v>
      </c>
      <c r="H46" s="69">
        <f t="shared" si="3"/>
        <v>42</v>
      </c>
      <c r="I46" s="22" t="e">
        <f t="shared" si="4"/>
        <v>#REF!</v>
      </c>
      <c r="J46" s="22" t="e">
        <f t="shared" si="5"/>
        <v>#REF!</v>
      </c>
      <c r="K46" s="42">
        <f t="shared" si="6"/>
        <v>0</v>
      </c>
      <c r="L46" s="43">
        <f t="shared" si="7"/>
        <v>0</v>
      </c>
      <c r="M46" s="43">
        <f t="shared" si="8"/>
        <v>0</v>
      </c>
      <c r="N46" s="23" t="e">
        <f t="shared" si="9"/>
        <v>#REF!</v>
      </c>
      <c r="O46" s="24">
        <v>1.237281798262037</v>
      </c>
      <c r="P46" s="23"/>
      <c r="Q46" s="4"/>
      <c r="R46" s="3"/>
      <c r="S46" s="20"/>
      <c r="T46" s="3"/>
      <c r="U46" s="9"/>
      <c r="V46" s="70">
        <f t="shared" si="10"/>
        <v>0</v>
      </c>
      <c r="W46" s="71">
        <f t="shared" si="11"/>
        <v>0</v>
      </c>
      <c r="X46" s="72">
        <f t="shared" si="12"/>
        <v>0</v>
      </c>
      <c r="Z46" s="49">
        <f t="shared" si="13"/>
        <v>0</v>
      </c>
      <c r="AA46" s="49">
        <f t="shared" si="14"/>
        <v>0</v>
      </c>
      <c r="AB46" s="67"/>
      <c r="AC46" s="34" t="e">
        <f t="shared" si="15"/>
        <v>#REF!</v>
      </c>
      <c r="AD46" s="67">
        <f t="shared" si="28"/>
        <v>13</v>
      </c>
      <c r="AE46" s="36">
        <f t="shared" si="16"/>
        <v>0</v>
      </c>
      <c r="AF46" s="36"/>
      <c r="AG46" s="73">
        <f t="shared" si="22"/>
        <v>0</v>
      </c>
      <c r="AH46" s="75"/>
      <c r="AJ46" s="34">
        <f t="shared" si="17"/>
        <v>0</v>
      </c>
      <c r="AL46" s="32">
        <f t="shared" si="1"/>
        <v>0.45</v>
      </c>
      <c r="AN46" s="35">
        <v>215</v>
      </c>
      <c r="AO46" s="36">
        <f t="shared" si="24"/>
        <v>71.66666666666667</v>
      </c>
      <c r="AP46" s="36">
        <f t="shared" si="25"/>
        <v>16.125</v>
      </c>
      <c r="AQ46" s="34">
        <f t="shared" si="26"/>
        <v>27.95</v>
      </c>
      <c r="AR46" s="34">
        <f t="shared" si="27"/>
        <v>330.7416666666667</v>
      </c>
      <c r="AV46" s="33" t="e">
        <f>+#REF!</f>
        <v>#REF!</v>
      </c>
      <c r="AW46" s="32" t="e">
        <f t="shared" si="18"/>
        <v>#REF!</v>
      </c>
      <c r="AX46" s="32" t="e">
        <f t="shared" si="19"/>
        <v>#REF!</v>
      </c>
      <c r="AY46" s="34"/>
      <c r="AZ46" s="34" t="e">
        <f t="shared" si="20"/>
        <v>#REF!</v>
      </c>
    </row>
    <row r="47" spans="1:52" ht="12.75" hidden="1">
      <c r="A47" s="19">
        <v>37073</v>
      </c>
      <c r="B47" s="25" t="e">
        <f>+#REF!</f>
        <v>#REF!</v>
      </c>
      <c r="C47" s="2">
        <f t="shared" si="23"/>
        <v>0</v>
      </c>
      <c r="D47" s="2"/>
      <c r="E47" s="2" t="e">
        <f t="shared" si="2"/>
        <v>#REF!</v>
      </c>
      <c r="F47" s="68">
        <v>22</v>
      </c>
      <c r="G47" s="68">
        <v>9</v>
      </c>
      <c r="H47" s="69">
        <f t="shared" si="3"/>
        <v>44</v>
      </c>
      <c r="I47" s="22" t="e">
        <f t="shared" si="4"/>
        <v>#REF!</v>
      </c>
      <c r="J47" s="22" t="e">
        <f t="shared" si="5"/>
        <v>#REF!</v>
      </c>
      <c r="K47" s="42">
        <f t="shared" si="6"/>
        <v>0</v>
      </c>
      <c r="L47" s="43">
        <f t="shared" si="7"/>
        <v>0</v>
      </c>
      <c r="M47" s="43">
        <f t="shared" si="8"/>
        <v>0</v>
      </c>
      <c r="N47" s="23" t="e">
        <f t="shared" si="9"/>
        <v>#REF!</v>
      </c>
      <c r="O47" s="24">
        <v>1.1084588847957342</v>
      </c>
      <c r="P47" s="23"/>
      <c r="Q47" s="4"/>
      <c r="R47" s="3"/>
      <c r="S47" s="20"/>
      <c r="T47" s="3"/>
      <c r="U47" s="9"/>
      <c r="V47" s="70">
        <f t="shared" si="10"/>
        <v>0</v>
      </c>
      <c r="W47" s="71">
        <f t="shared" si="11"/>
        <v>0</v>
      </c>
      <c r="X47" s="72">
        <f t="shared" si="12"/>
        <v>0</v>
      </c>
      <c r="Z47" s="49">
        <f t="shared" si="13"/>
        <v>0</v>
      </c>
      <c r="AA47" s="49">
        <f t="shared" si="14"/>
        <v>0</v>
      </c>
      <c r="AB47" s="67"/>
      <c r="AC47" s="34" t="e">
        <f t="shared" si="15"/>
        <v>#REF!</v>
      </c>
      <c r="AD47" s="67">
        <f t="shared" si="28"/>
        <v>13</v>
      </c>
      <c r="AE47" s="36">
        <f t="shared" si="16"/>
        <v>0</v>
      </c>
      <c r="AF47" s="36"/>
      <c r="AG47" s="73">
        <f t="shared" si="22"/>
        <v>0</v>
      </c>
      <c r="AH47" s="75"/>
      <c r="AJ47" s="34">
        <f t="shared" si="17"/>
        <v>0</v>
      </c>
      <c r="AL47" s="32">
        <f t="shared" si="1"/>
        <v>0.45</v>
      </c>
      <c r="AN47" s="35">
        <v>215</v>
      </c>
      <c r="AO47" s="36">
        <f t="shared" si="24"/>
        <v>71.66666666666667</v>
      </c>
      <c r="AP47" s="36">
        <f t="shared" si="25"/>
        <v>16.125</v>
      </c>
      <c r="AQ47" s="34">
        <f t="shared" si="26"/>
        <v>27.95</v>
      </c>
      <c r="AR47" s="34">
        <f t="shared" si="27"/>
        <v>330.7416666666667</v>
      </c>
      <c r="AV47" s="33" t="e">
        <f>+#REF!</f>
        <v>#REF!</v>
      </c>
      <c r="AW47" s="32" t="e">
        <f t="shared" si="18"/>
        <v>#REF!</v>
      </c>
      <c r="AX47" s="32" t="e">
        <f t="shared" si="19"/>
        <v>#REF!</v>
      </c>
      <c r="AY47" s="34"/>
      <c r="AZ47" s="34" t="e">
        <f t="shared" si="20"/>
        <v>#REF!</v>
      </c>
    </row>
    <row r="48" spans="1:52" ht="12.75" hidden="1">
      <c r="A48" s="19">
        <v>37104</v>
      </c>
      <c r="B48" s="25" t="e">
        <f>+#REF!</f>
        <v>#REF!</v>
      </c>
      <c r="C48" s="2">
        <f t="shared" si="23"/>
        <v>0</v>
      </c>
      <c r="D48" s="2"/>
      <c r="E48" s="2" t="e">
        <f t="shared" si="2"/>
        <v>#REF!</v>
      </c>
      <c r="F48" s="68">
        <v>23</v>
      </c>
      <c r="G48" s="68">
        <v>8</v>
      </c>
      <c r="H48" s="69">
        <f t="shared" si="3"/>
        <v>46</v>
      </c>
      <c r="I48" s="22" t="e">
        <f t="shared" si="4"/>
        <v>#REF!</v>
      </c>
      <c r="J48" s="22" t="e">
        <f t="shared" si="5"/>
        <v>#REF!</v>
      </c>
      <c r="K48" s="42">
        <f t="shared" si="6"/>
        <v>0</v>
      </c>
      <c r="L48" s="43">
        <f t="shared" si="7"/>
        <v>0</v>
      </c>
      <c r="M48" s="43">
        <f t="shared" si="8"/>
        <v>0</v>
      </c>
      <c r="N48" s="23" t="e">
        <f t="shared" si="9"/>
        <v>#REF!</v>
      </c>
      <c r="O48" s="24">
        <v>1.230042521820627</v>
      </c>
      <c r="P48" s="23"/>
      <c r="Q48" s="4"/>
      <c r="R48" s="3"/>
      <c r="S48" s="20"/>
      <c r="T48" s="3"/>
      <c r="U48" s="9"/>
      <c r="V48" s="70">
        <f t="shared" si="10"/>
        <v>0</v>
      </c>
      <c r="W48" s="71">
        <f t="shared" si="11"/>
        <v>0</v>
      </c>
      <c r="X48" s="72">
        <f t="shared" si="12"/>
        <v>0</v>
      </c>
      <c r="Z48" s="49">
        <f t="shared" si="13"/>
        <v>0</v>
      </c>
      <c r="AA48" s="49">
        <f t="shared" si="14"/>
        <v>0</v>
      </c>
      <c r="AB48" s="67"/>
      <c r="AC48" s="34" t="e">
        <f t="shared" si="15"/>
        <v>#REF!</v>
      </c>
      <c r="AD48" s="67">
        <f t="shared" si="28"/>
        <v>13</v>
      </c>
      <c r="AE48" s="36">
        <f t="shared" si="16"/>
        <v>0</v>
      </c>
      <c r="AF48" s="36"/>
      <c r="AG48" s="73">
        <f t="shared" si="22"/>
        <v>0</v>
      </c>
      <c r="AH48" s="75"/>
      <c r="AJ48" s="34">
        <f t="shared" si="17"/>
        <v>0</v>
      </c>
      <c r="AL48" s="32">
        <f t="shared" si="1"/>
        <v>0.45</v>
      </c>
      <c r="AN48" s="35">
        <v>215</v>
      </c>
      <c r="AO48" s="36">
        <f t="shared" si="24"/>
        <v>71.66666666666667</v>
      </c>
      <c r="AP48" s="36">
        <f t="shared" si="25"/>
        <v>16.125</v>
      </c>
      <c r="AQ48" s="34">
        <f t="shared" si="26"/>
        <v>27.95</v>
      </c>
      <c r="AR48" s="34">
        <f t="shared" si="27"/>
        <v>330.7416666666667</v>
      </c>
      <c r="AV48" s="33" t="e">
        <f>+#REF!</f>
        <v>#REF!</v>
      </c>
      <c r="AW48" s="32" t="e">
        <f t="shared" si="18"/>
        <v>#REF!</v>
      </c>
      <c r="AX48" s="32" t="e">
        <f t="shared" si="19"/>
        <v>#REF!</v>
      </c>
      <c r="AY48" s="34"/>
      <c r="AZ48" s="34" t="e">
        <f t="shared" si="20"/>
        <v>#REF!</v>
      </c>
    </row>
    <row r="49" spans="1:52" ht="12.75" hidden="1">
      <c r="A49" s="19">
        <v>37135</v>
      </c>
      <c r="B49" s="25" t="e">
        <f>+#REF!</f>
        <v>#REF!</v>
      </c>
      <c r="C49" s="2">
        <f t="shared" si="23"/>
        <v>0</v>
      </c>
      <c r="D49" s="2"/>
      <c r="E49" s="2" t="e">
        <f t="shared" si="2"/>
        <v>#REF!</v>
      </c>
      <c r="F49" s="68">
        <v>20</v>
      </c>
      <c r="G49" s="68">
        <v>10</v>
      </c>
      <c r="H49" s="69">
        <f t="shared" si="3"/>
        <v>40</v>
      </c>
      <c r="I49" s="22" t="e">
        <f t="shared" si="4"/>
        <v>#REF!</v>
      </c>
      <c r="J49" s="22" t="e">
        <f t="shared" si="5"/>
        <v>#REF!</v>
      </c>
      <c r="K49" s="42">
        <f t="shared" si="6"/>
        <v>0</v>
      </c>
      <c r="L49" s="43">
        <f t="shared" si="7"/>
        <v>0</v>
      </c>
      <c r="M49" s="43">
        <f t="shared" si="8"/>
        <v>0</v>
      </c>
      <c r="N49" s="23" t="e">
        <f t="shared" si="9"/>
        <v>#REF!</v>
      </c>
      <c r="O49" s="24">
        <v>1.2280444928016494</v>
      </c>
      <c r="P49" s="23"/>
      <c r="Q49" s="4"/>
      <c r="R49" s="3"/>
      <c r="S49" s="20"/>
      <c r="T49" s="3"/>
      <c r="U49" s="9"/>
      <c r="V49" s="70">
        <f t="shared" si="10"/>
        <v>0</v>
      </c>
      <c r="W49" s="71">
        <f t="shared" si="11"/>
        <v>0</v>
      </c>
      <c r="X49" s="72">
        <f t="shared" si="12"/>
        <v>0</v>
      </c>
      <c r="Z49" s="49">
        <f t="shared" si="13"/>
        <v>0</v>
      </c>
      <c r="AA49" s="49">
        <f t="shared" si="14"/>
        <v>0</v>
      </c>
      <c r="AB49" s="67"/>
      <c r="AC49" s="34" t="e">
        <f t="shared" si="15"/>
        <v>#REF!</v>
      </c>
      <c r="AD49" s="67">
        <f t="shared" si="28"/>
        <v>13</v>
      </c>
      <c r="AE49" s="36">
        <f t="shared" si="16"/>
        <v>0</v>
      </c>
      <c r="AF49" s="36"/>
      <c r="AG49" s="73">
        <f t="shared" si="22"/>
        <v>0</v>
      </c>
      <c r="AH49" s="75"/>
      <c r="AI49" s="34"/>
      <c r="AJ49" s="34">
        <f t="shared" si="17"/>
        <v>0</v>
      </c>
      <c r="AL49" s="32">
        <f t="shared" si="1"/>
        <v>0.45</v>
      </c>
      <c r="AN49" s="35">
        <v>242</v>
      </c>
      <c r="AO49" s="36">
        <f t="shared" si="24"/>
        <v>80.66666666666667</v>
      </c>
      <c r="AP49" s="36">
        <f t="shared" si="25"/>
        <v>18.150000000000002</v>
      </c>
      <c r="AQ49" s="34">
        <f t="shared" si="26"/>
        <v>31.46</v>
      </c>
      <c r="AR49" s="34">
        <f t="shared" si="27"/>
        <v>372.27666666666664</v>
      </c>
      <c r="AV49" s="33" t="e">
        <f>+#REF!</f>
        <v>#REF!</v>
      </c>
      <c r="AW49" s="32" t="e">
        <f t="shared" si="18"/>
        <v>#REF!</v>
      </c>
      <c r="AX49" s="32" t="e">
        <f t="shared" si="19"/>
        <v>#REF!</v>
      </c>
      <c r="AY49" s="34"/>
      <c r="AZ49" s="34" t="e">
        <f t="shared" si="20"/>
        <v>#REF!</v>
      </c>
    </row>
    <row r="50" spans="1:52" ht="12.75" hidden="1">
      <c r="A50" s="19">
        <v>37165</v>
      </c>
      <c r="B50" s="25" t="e">
        <f>+#REF!</f>
        <v>#REF!</v>
      </c>
      <c r="C50" s="2">
        <f t="shared" si="23"/>
        <v>0</v>
      </c>
      <c r="D50" s="2"/>
      <c r="E50" s="2" t="e">
        <f t="shared" si="2"/>
        <v>#REF!</v>
      </c>
      <c r="F50" s="68">
        <v>23</v>
      </c>
      <c r="G50" s="68">
        <v>8</v>
      </c>
      <c r="H50" s="69">
        <f t="shared" si="3"/>
        <v>46</v>
      </c>
      <c r="I50" s="22" t="e">
        <f t="shared" si="4"/>
        <v>#REF!</v>
      </c>
      <c r="J50" s="22" t="e">
        <f t="shared" si="5"/>
        <v>#REF!</v>
      </c>
      <c r="K50" s="42">
        <f t="shared" si="6"/>
        <v>0</v>
      </c>
      <c r="L50" s="43">
        <f t="shared" si="7"/>
        <v>0</v>
      </c>
      <c r="M50" s="43">
        <f t="shared" si="8"/>
        <v>0</v>
      </c>
      <c r="N50" s="23" t="e">
        <f t="shared" si="9"/>
        <v>#REF!</v>
      </c>
      <c r="O50" s="24">
        <v>1.224477590339802</v>
      </c>
      <c r="P50" s="23"/>
      <c r="Q50" s="4"/>
      <c r="R50" s="3"/>
      <c r="S50" s="20"/>
      <c r="T50" s="3"/>
      <c r="U50" s="9"/>
      <c r="V50" s="70">
        <f t="shared" si="10"/>
        <v>0</v>
      </c>
      <c r="W50" s="71">
        <f t="shared" si="11"/>
        <v>0</v>
      </c>
      <c r="X50" s="72">
        <f t="shared" si="12"/>
        <v>0</v>
      </c>
      <c r="Z50" s="49">
        <f t="shared" si="13"/>
        <v>0</v>
      </c>
      <c r="AA50" s="49">
        <f t="shared" si="14"/>
        <v>0</v>
      </c>
      <c r="AB50" s="67"/>
      <c r="AC50" s="34" t="e">
        <f t="shared" si="15"/>
        <v>#REF!</v>
      </c>
      <c r="AD50" s="67">
        <f t="shared" si="28"/>
        <v>13</v>
      </c>
      <c r="AE50" s="36">
        <f t="shared" si="16"/>
        <v>0</v>
      </c>
      <c r="AF50" s="36"/>
      <c r="AG50" s="73">
        <f t="shared" si="22"/>
        <v>0</v>
      </c>
      <c r="AH50" s="75"/>
      <c r="AJ50" s="34">
        <f t="shared" si="17"/>
        <v>0</v>
      </c>
      <c r="AL50" s="32">
        <f t="shared" si="1"/>
        <v>0.45</v>
      </c>
      <c r="AN50" s="35">
        <v>242</v>
      </c>
      <c r="AO50" s="36">
        <f t="shared" si="24"/>
        <v>80.66666666666667</v>
      </c>
      <c r="AP50" s="36">
        <f t="shared" si="25"/>
        <v>18.150000000000002</v>
      </c>
      <c r="AQ50" s="34">
        <f t="shared" si="26"/>
        <v>31.46</v>
      </c>
      <c r="AR50" s="34">
        <f t="shared" si="27"/>
        <v>372.27666666666664</v>
      </c>
      <c r="AV50" s="33" t="e">
        <f>+#REF!</f>
        <v>#REF!</v>
      </c>
      <c r="AW50" s="32" t="e">
        <f t="shared" si="18"/>
        <v>#REF!</v>
      </c>
      <c r="AX50" s="32" t="e">
        <f t="shared" si="19"/>
        <v>#REF!</v>
      </c>
      <c r="AY50" s="34"/>
      <c r="AZ50" s="34" t="e">
        <f t="shared" si="20"/>
        <v>#REF!</v>
      </c>
    </row>
    <row r="51" spans="1:52" ht="12.75" hidden="1">
      <c r="A51" s="19">
        <v>37196</v>
      </c>
      <c r="B51" s="25" t="e">
        <f>+#REF!</f>
        <v>#REF!</v>
      </c>
      <c r="C51" s="2">
        <f t="shared" si="23"/>
        <v>0</v>
      </c>
      <c r="D51" s="2"/>
      <c r="E51" s="2" t="e">
        <f t="shared" si="2"/>
        <v>#REF!</v>
      </c>
      <c r="F51" s="68">
        <v>22</v>
      </c>
      <c r="G51" s="68">
        <v>8</v>
      </c>
      <c r="H51" s="69">
        <f t="shared" si="3"/>
        <v>44</v>
      </c>
      <c r="I51" s="22" t="e">
        <f t="shared" si="4"/>
        <v>#REF!</v>
      </c>
      <c r="J51" s="22" t="e">
        <f t="shared" si="5"/>
        <v>#REF!</v>
      </c>
      <c r="K51" s="42">
        <f t="shared" si="6"/>
        <v>0</v>
      </c>
      <c r="L51" s="43">
        <f t="shared" si="7"/>
        <v>0</v>
      </c>
      <c r="M51" s="43">
        <f t="shared" si="8"/>
        <v>0</v>
      </c>
      <c r="N51" s="23" t="e">
        <f t="shared" si="9"/>
        <v>#REF!</v>
      </c>
      <c r="O51" s="24">
        <v>1.2221213400956794</v>
      </c>
      <c r="P51" s="23"/>
      <c r="Q51" s="4"/>
      <c r="R51" s="3"/>
      <c r="S51" s="20"/>
      <c r="T51" s="3"/>
      <c r="U51" s="9"/>
      <c r="V51" s="70">
        <f t="shared" si="10"/>
        <v>0</v>
      </c>
      <c r="W51" s="71">
        <f t="shared" si="11"/>
        <v>0</v>
      </c>
      <c r="X51" s="72">
        <f t="shared" si="12"/>
        <v>0</v>
      </c>
      <c r="Z51" s="49">
        <f t="shared" si="13"/>
        <v>0</v>
      </c>
      <c r="AA51" s="49">
        <f t="shared" si="14"/>
        <v>0</v>
      </c>
      <c r="AB51" s="67"/>
      <c r="AC51" s="34" t="e">
        <f t="shared" si="15"/>
        <v>#REF!</v>
      </c>
      <c r="AD51" s="67">
        <f t="shared" si="28"/>
        <v>13</v>
      </c>
      <c r="AE51" s="36">
        <f t="shared" si="16"/>
        <v>0</v>
      </c>
      <c r="AF51" s="36"/>
      <c r="AG51" s="73">
        <f t="shared" si="22"/>
        <v>0</v>
      </c>
      <c r="AH51" s="75"/>
      <c r="AJ51" s="34">
        <f t="shared" si="17"/>
        <v>0</v>
      </c>
      <c r="AL51" s="32">
        <f t="shared" si="1"/>
        <v>0.45</v>
      </c>
      <c r="AN51" s="35">
        <v>242</v>
      </c>
      <c r="AO51" s="36">
        <f t="shared" si="24"/>
        <v>80.66666666666667</v>
      </c>
      <c r="AP51" s="36">
        <f t="shared" si="25"/>
        <v>18.150000000000002</v>
      </c>
      <c r="AQ51" s="34">
        <f t="shared" si="26"/>
        <v>31.46</v>
      </c>
      <c r="AR51" s="34">
        <f t="shared" si="27"/>
        <v>372.27666666666664</v>
      </c>
      <c r="AV51" s="33" t="e">
        <f>+#REF!</f>
        <v>#REF!</v>
      </c>
      <c r="AW51" s="32" t="e">
        <f t="shared" si="18"/>
        <v>#REF!</v>
      </c>
      <c r="AX51" s="32" t="e">
        <f t="shared" si="19"/>
        <v>#REF!</v>
      </c>
      <c r="AY51" s="34"/>
      <c r="AZ51" s="34" t="e">
        <f t="shared" si="20"/>
        <v>#REF!</v>
      </c>
    </row>
    <row r="52" spans="1:52" ht="12.75" hidden="1">
      <c r="A52" s="19">
        <v>37226</v>
      </c>
      <c r="B52" s="25" t="e">
        <f>+#REF!</f>
        <v>#REF!</v>
      </c>
      <c r="C52" s="2">
        <f t="shared" si="23"/>
        <v>0</v>
      </c>
      <c r="D52" s="2" t="e">
        <f aca="true" t="shared" si="29" ref="D52:D89">+AZ52</f>
        <v>#REF!</v>
      </c>
      <c r="E52" s="2" t="e">
        <f t="shared" si="2"/>
        <v>#REF!</v>
      </c>
      <c r="F52" s="68">
        <v>21</v>
      </c>
      <c r="G52" s="68">
        <v>10</v>
      </c>
      <c r="H52" s="69">
        <f t="shared" si="3"/>
        <v>42</v>
      </c>
      <c r="I52" s="22" t="e">
        <f t="shared" si="4"/>
        <v>#REF!</v>
      </c>
      <c r="J52" s="22" t="e">
        <f t="shared" si="5"/>
        <v>#REF!</v>
      </c>
      <c r="K52" s="42">
        <f t="shared" si="6"/>
        <v>0</v>
      </c>
      <c r="L52" s="43">
        <f t="shared" si="7"/>
        <v>0</v>
      </c>
      <c r="M52" s="43">
        <f t="shared" si="8"/>
        <v>0</v>
      </c>
      <c r="N52" s="23" t="e">
        <f t="shared" si="9"/>
        <v>#REF!</v>
      </c>
      <c r="O52" s="24">
        <v>1.219702669695394</v>
      </c>
      <c r="P52" s="23"/>
      <c r="Q52" s="4"/>
      <c r="R52" s="3"/>
      <c r="S52" s="20"/>
      <c r="T52" s="3"/>
      <c r="U52" s="9"/>
      <c r="V52" s="70">
        <f t="shared" si="10"/>
        <v>0</v>
      </c>
      <c r="W52" s="71">
        <f t="shared" si="11"/>
        <v>0</v>
      </c>
      <c r="X52" s="72">
        <f t="shared" si="12"/>
        <v>0</v>
      </c>
      <c r="Z52" s="49">
        <f t="shared" si="13"/>
        <v>0</v>
      </c>
      <c r="AA52" s="49">
        <f t="shared" si="14"/>
        <v>0</v>
      </c>
      <c r="AB52" s="67"/>
      <c r="AC52" s="34" t="e">
        <f t="shared" si="15"/>
        <v>#REF!</v>
      </c>
      <c r="AD52" s="67">
        <f t="shared" si="28"/>
        <v>13</v>
      </c>
      <c r="AE52" s="36">
        <f t="shared" si="16"/>
        <v>0</v>
      </c>
      <c r="AF52" s="36" t="e">
        <f>+AC52*0.8</f>
        <v>#REF!</v>
      </c>
      <c r="AG52" s="73">
        <f t="shared" si="22"/>
        <v>0</v>
      </c>
      <c r="AH52" s="74"/>
      <c r="AJ52" s="34">
        <f t="shared" si="17"/>
        <v>0</v>
      </c>
      <c r="AL52" s="32">
        <f t="shared" si="1"/>
        <v>0.45</v>
      </c>
      <c r="AN52" s="35">
        <v>242</v>
      </c>
      <c r="AO52" s="36">
        <f t="shared" si="24"/>
        <v>80.66666666666667</v>
      </c>
      <c r="AP52" s="36">
        <f t="shared" si="25"/>
        <v>18.150000000000002</v>
      </c>
      <c r="AQ52" s="34">
        <f t="shared" si="26"/>
        <v>31.46</v>
      </c>
      <c r="AR52" s="34">
        <f t="shared" si="27"/>
        <v>372.27666666666664</v>
      </c>
      <c r="AV52" s="33" t="e">
        <f>+#REF!</f>
        <v>#REF!</v>
      </c>
      <c r="AW52" s="32" t="e">
        <f t="shared" si="18"/>
        <v>#REF!</v>
      </c>
      <c r="AX52" s="32" t="e">
        <f t="shared" si="19"/>
        <v>#REF!</v>
      </c>
      <c r="AY52" s="34"/>
      <c r="AZ52" s="34" t="e">
        <f t="shared" si="20"/>
        <v>#REF!</v>
      </c>
    </row>
    <row r="53" spans="1:52" ht="12.75" hidden="1">
      <c r="A53" s="19" t="s">
        <v>2</v>
      </c>
      <c r="B53" s="25" t="e">
        <f>+#REF!</f>
        <v>#REF!</v>
      </c>
      <c r="C53" s="2">
        <f t="shared" si="23"/>
        <v>0</v>
      </c>
      <c r="D53" s="2" t="e">
        <f t="shared" si="29"/>
        <v>#REF!</v>
      </c>
      <c r="E53" s="2" t="e">
        <f t="shared" si="2"/>
        <v>#REF!</v>
      </c>
      <c r="F53" s="68">
        <v>21</v>
      </c>
      <c r="G53" s="68">
        <v>10</v>
      </c>
      <c r="H53" s="69">
        <f t="shared" si="3"/>
        <v>42</v>
      </c>
      <c r="I53" s="22" t="e">
        <f t="shared" si="4"/>
        <v>#REF!</v>
      </c>
      <c r="J53" s="22" t="e">
        <f t="shared" si="5"/>
        <v>#REF!</v>
      </c>
      <c r="K53" s="42">
        <f t="shared" si="6"/>
        <v>0</v>
      </c>
      <c r="L53" s="43">
        <f t="shared" si="7"/>
        <v>0</v>
      </c>
      <c r="M53" s="43">
        <f t="shared" si="8"/>
        <v>0</v>
      </c>
      <c r="N53" s="23" t="e">
        <f t="shared" si="9"/>
        <v>#REF!</v>
      </c>
      <c r="O53" s="24">
        <v>1.219702669695394</v>
      </c>
      <c r="P53" s="23"/>
      <c r="Q53" s="4"/>
      <c r="R53" s="3"/>
      <c r="S53" s="20"/>
      <c r="T53" s="3"/>
      <c r="U53" s="9"/>
      <c r="V53" s="70">
        <f t="shared" si="10"/>
        <v>0</v>
      </c>
      <c r="W53" s="71">
        <f t="shared" si="11"/>
        <v>0</v>
      </c>
      <c r="X53" s="72">
        <f t="shared" si="12"/>
        <v>0</v>
      </c>
      <c r="Z53" s="49">
        <f t="shared" si="13"/>
        <v>0</v>
      </c>
      <c r="AA53" s="49">
        <f t="shared" si="14"/>
        <v>0</v>
      </c>
      <c r="AB53" s="67"/>
      <c r="AC53" s="34" t="e">
        <f t="shared" si="15"/>
        <v>#REF!</v>
      </c>
      <c r="AD53" s="67">
        <f>+AD52</f>
        <v>13</v>
      </c>
      <c r="AE53" s="36">
        <f t="shared" si="16"/>
        <v>0</v>
      </c>
      <c r="AF53" s="36"/>
      <c r="AG53" s="73">
        <f t="shared" si="22"/>
        <v>0</v>
      </c>
      <c r="AH53" s="74"/>
      <c r="AJ53" s="34">
        <f t="shared" si="17"/>
        <v>0</v>
      </c>
      <c r="AL53" s="32">
        <f t="shared" si="1"/>
        <v>0.45</v>
      </c>
      <c r="AN53" s="35">
        <v>242</v>
      </c>
      <c r="AO53" s="36">
        <f t="shared" si="24"/>
        <v>80.66666666666667</v>
      </c>
      <c r="AP53" s="36">
        <f t="shared" si="25"/>
        <v>18.150000000000002</v>
      </c>
      <c r="AQ53" s="34">
        <f t="shared" si="26"/>
        <v>31.46</v>
      </c>
      <c r="AR53" s="34">
        <f t="shared" si="27"/>
        <v>372.27666666666664</v>
      </c>
      <c r="AV53" s="33" t="e">
        <f>+#REF!</f>
        <v>#REF!</v>
      </c>
      <c r="AW53" s="32" t="e">
        <f t="shared" si="18"/>
        <v>#REF!</v>
      </c>
      <c r="AX53" s="32" t="e">
        <f t="shared" si="19"/>
        <v>#REF!</v>
      </c>
      <c r="AY53" s="34"/>
      <c r="AZ53" s="34" t="e">
        <f t="shared" si="20"/>
        <v>#REF!</v>
      </c>
    </row>
    <row r="54" spans="1:52" ht="12.75" hidden="1">
      <c r="A54" s="19">
        <v>37257</v>
      </c>
      <c r="B54" s="25" t="e">
        <f>+#REF!</f>
        <v>#REF!</v>
      </c>
      <c r="C54" s="2">
        <f t="shared" si="23"/>
        <v>0</v>
      </c>
      <c r="D54" s="2" t="e">
        <f t="shared" si="29"/>
        <v>#REF!</v>
      </c>
      <c r="E54" s="2" t="e">
        <f t="shared" si="2"/>
        <v>#REF!</v>
      </c>
      <c r="F54" s="68">
        <v>23</v>
      </c>
      <c r="G54" s="68">
        <v>8</v>
      </c>
      <c r="H54" s="69">
        <f t="shared" si="3"/>
        <v>46</v>
      </c>
      <c r="I54" s="22" t="e">
        <f t="shared" si="4"/>
        <v>#REF!</v>
      </c>
      <c r="J54" s="22" t="e">
        <f t="shared" si="5"/>
        <v>#REF!</v>
      </c>
      <c r="K54" s="42" t="e">
        <f t="shared" si="6"/>
        <v>#REF!</v>
      </c>
      <c r="L54" s="43" t="e">
        <f t="shared" si="7"/>
        <v>#REF!</v>
      </c>
      <c r="M54" s="43">
        <f t="shared" si="8"/>
        <v>0</v>
      </c>
      <c r="N54" s="23" t="e">
        <f t="shared" si="9"/>
        <v>#REF!</v>
      </c>
      <c r="O54" s="24">
        <v>1.2165505867494397</v>
      </c>
      <c r="P54" s="23"/>
      <c r="Q54" s="4"/>
      <c r="R54" s="3"/>
      <c r="S54" s="20"/>
      <c r="T54" s="3"/>
      <c r="U54" s="9"/>
      <c r="V54" s="70">
        <f t="shared" si="10"/>
        <v>0</v>
      </c>
      <c r="W54" s="71">
        <f t="shared" si="11"/>
        <v>0</v>
      </c>
      <c r="X54" s="72">
        <f t="shared" si="12"/>
        <v>0</v>
      </c>
      <c r="Z54" s="49">
        <f t="shared" si="13"/>
        <v>0</v>
      </c>
      <c r="AA54" s="49" t="e">
        <f t="shared" si="14"/>
        <v>#REF!</v>
      </c>
      <c r="AB54" s="67"/>
      <c r="AC54" s="34" t="e">
        <f t="shared" si="15"/>
        <v>#REF!</v>
      </c>
      <c r="AD54" s="67">
        <f aca="true" t="shared" si="30" ref="AD54:AD65">INT((A54-$B$8)/364)</f>
        <v>13</v>
      </c>
      <c r="AE54" s="36">
        <f t="shared" si="16"/>
        <v>0</v>
      </c>
      <c r="AF54" s="36"/>
      <c r="AG54" s="73">
        <f t="shared" si="22"/>
        <v>0</v>
      </c>
      <c r="AH54" s="74" t="e">
        <f>+AC54/30*5</f>
        <v>#REF!</v>
      </c>
      <c r="AJ54" s="34" t="e">
        <f t="shared" si="17"/>
        <v>#REF!</v>
      </c>
      <c r="AL54" s="32">
        <f t="shared" si="1"/>
        <v>0.45</v>
      </c>
      <c r="AN54" s="35">
        <v>242</v>
      </c>
      <c r="AO54" s="36">
        <f t="shared" si="24"/>
        <v>80.66666666666667</v>
      </c>
      <c r="AP54" s="36">
        <f t="shared" si="25"/>
        <v>18.150000000000002</v>
      </c>
      <c r="AQ54" s="34">
        <f t="shared" si="26"/>
        <v>31.46</v>
      </c>
      <c r="AR54" s="34">
        <f t="shared" si="27"/>
        <v>372.27666666666664</v>
      </c>
      <c r="AV54" s="33" t="e">
        <f>+#REF!</f>
        <v>#REF!</v>
      </c>
      <c r="AW54" s="32" t="e">
        <f t="shared" si="18"/>
        <v>#REF!</v>
      </c>
      <c r="AX54" s="32" t="e">
        <f t="shared" si="19"/>
        <v>#REF!</v>
      </c>
      <c r="AY54" s="34"/>
      <c r="AZ54" s="34" t="e">
        <f t="shared" si="20"/>
        <v>#REF!</v>
      </c>
    </row>
    <row r="55" spans="1:52" ht="12.75" hidden="1">
      <c r="A55" s="19">
        <v>37288</v>
      </c>
      <c r="B55" s="25" t="e">
        <f>+#REF!</f>
        <v>#REF!</v>
      </c>
      <c r="C55" s="2">
        <f t="shared" si="23"/>
        <v>0</v>
      </c>
      <c r="D55" s="2" t="e">
        <f t="shared" si="29"/>
        <v>#REF!</v>
      </c>
      <c r="E55" s="2" t="e">
        <f t="shared" si="2"/>
        <v>#REF!</v>
      </c>
      <c r="F55" s="68">
        <v>20</v>
      </c>
      <c r="G55" s="68">
        <v>8</v>
      </c>
      <c r="H55" s="69">
        <f t="shared" si="3"/>
        <v>40</v>
      </c>
      <c r="I55" s="22" t="e">
        <f t="shared" si="4"/>
        <v>#REF!</v>
      </c>
      <c r="J55" s="22" t="e">
        <f t="shared" si="5"/>
        <v>#REF!</v>
      </c>
      <c r="K55" s="42">
        <f t="shared" si="6"/>
        <v>0</v>
      </c>
      <c r="L55" s="43">
        <f t="shared" si="7"/>
        <v>0</v>
      </c>
      <c r="M55" s="43">
        <f t="shared" si="8"/>
        <v>0</v>
      </c>
      <c r="N55" s="23" t="e">
        <f t="shared" si="9"/>
        <v>#REF!</v>
      </c>
      <c r="O55" s="24">
        <v>1.2151276723196527</v>
      </c>
      <c r="P55" s="23"/>
      <c r="Q55" s="4"/>
      <c r="R55" s="3"/>
      <c r="S55" s="20"/>
      <c r="T55" s="3"/>
      <c r="U55" s="9"/>
      <c r="V55" s="70">
        <f t="shared" si="10"/>
        <v>0</v>
      </c>
      <c r="W55" s="71">
        <f t="shared" si="11"/>
        <v>0</v>
      </c>
      <c r="X55" s="72">
        <f t="shared" si="12"/>
        <v>0</v>
      </c>
      <c r="Z55" s="49">
        <f t="shared" si="13"/>
        <v>0</v>
      </c>
      <c r="AA55" s="49">
        <f t="shared" si="14"/>
        <v>0</v>
      </c>
      <c r="AB55" s="67"/>
      <c r="AC55" s="34" t="e">
        <f t="shared" si="15"/>
        <v>#REF!</v>
      </c>
      <c r="AD55" s="67">
        <f t="shared" si="30"/>
        <v>13</v>
      </c>
      <c r="AE55" s="36">
        <f t="shared" si="16"/>
        <v>0</v>
      </c>
      <c r="AF55" s="36"/>
      <c r="AG55" s="73">
        <f t="shared" si="22"/>
        <v>0</v>
      </c>
      <c r="AH55" s="73"/>
      <c r="AI55" s="34"/>
      <c r="AJ55" s="34">
        <f t="shared" si="17"/>
        <v>0</v>
      </c>
      <c r="AL55" s="32">
        <f t="shared" si="1"/>
        <v>0.45</v>
      </c>
      <c r="AN55" s="35">
        <v>242</v>
      </c>
      <c r="AO55" s="36">
        <f t="shared" si="24"/>
        <v>80.66666666666667</v>
      </c>
      <c r="AP55" s="36">
        <f t="shared" si="25"/>
        <v>18.150000000000002</v>
      </c>
      <c r="AQ55" s="34">
        <f t="shared" si="26"/>
        <v>31.46</v>
      </c>
      <c r="AR55" s="34">
        <f t="shared" si="27"/>
        <v>372.27666666666664</v>
      </c>
      <c r="AV55" s="33" t="e">
        <f>+#REF!</f>
        <v>#REF!</v>
      </c>
      <c r="AW55" s="32" t="e">
        <f t="shared" si="18"/>
        <v>#REF!</v>
      </c>
      <c r="AX55" s="32" t="e">
        <f t="shared" si="19"/>
        <v>#REF!</v>
      </c>
      <c r="AY55" s="34"/>
      <c r="AZ55" s="34" t="e">
        <f t="shared" si="20"/>
        <v>#REF!</v>
      </c>
    </row>
    <row r="56" spans="1:52" ht="12.75" hidden="1">
      <c r="A56" s="19">
        <v>37316</v>
      </c>
      <c r="B56" s="25" t="e">
        <f>+#REF!</f>
        <v>#REF!</v>
      </c>
      <c r="C56" s="2">
        <f t="shared" si="23"/>
        <v>0</v>
      </c>
      <c r="D56" s="2" t="e">
        <f t="shared" si="29"/>
        <v>#REF!</v>
      </c>
      <c r="E56" s="2" t="e">
        <f t="shared" si="2"/>
        <v>#REF!</v>
      </c>
      <c r="F56" s="68">
        <v>21</v>
      </c>
      <c r="G56" s="68">
        <v>10</v>
      </c>
      <c r="H56" s="69">
        <f t="shared" si="3"/>
        <v>42</v>
      </c>
      <c r="I56" s="22" t="e">
        <f t="shared" si="4"/>
        <v>#REF!</v>
      </c>
      <c r="J56" s="22" t="e">
        <f t="shared" si="5"/>
        <v>#REF!</v>
      </c>
      <c r="K56" s="42">
        <f t="shared" si="6"/>
        <v>0</v>
      </c>
      <c r="L56" s="43">
        <f t="shared" si="7"/>
        <v>0</v>
      </c>
      <c r="M56" s="43">
        <f t="shared" si="8"/>
        <v>0</v>
      </c>
      <c r="N56" s="23" t="e">
        <f t="shared" si="9"/>
        <v>#REF!</v>
      </c>
      <c r="O56" s="24">
        <v>1.2129952265433035</v>
      </c>
      <c r="P56" s="23"/>
      <c r="Q56" s="4"/>
      <c r="R56" s="3"/>
      <c r="S56" s="20"/>
      <c r="T56" s="3"/>
      <c r="U56" s="9"/>
      <c r="V56" s="70">
        <f t="shared" si="10"/>
        <v>0</v>
      </c>
      <c r="W56" s="71">
        <f t="shared" si="11"/>
        <v>0</v>
      </c>
      <c r="X56" s="72">
        <f t="shared" si="12"/>
        <v>0</v>
      </c>
      <c r="Z56" s="49">
        <f t="shared" si="13"/>
        <v>0</v>
      </c>
      <c r="AA56" s="49">
        <f t="shared" si="14"/>
        <v>0</v>
      </c>
      <c r="AB56" s="67"/>
      <c r="AC56" s="34" t="e">
        <f t="shared" si="15"/>
        <v>#REF!</v>
      </c>
      <c r="AD56" s="67">
        <f t="shared" si="30"/>
        <v>13</v>
      </c>
      <c r="AE56" s="36">
        <f t="shared" si="16"/>
        <v>0</v>
      </c>
      <c r="AF56" s="36"/>
      <c r="AG56" s="73">
        <f t="shared" si="22"/>
        <v>0</v>
      </c>
      <c r="AH56" s="75"/>
      <c r="AJ56" s="34">
        <f t="shared" si="17"/>
        <v>0</v>
      </c>
      <c r="AL56" s="32">
        <f t="shared" si="1"/>
        <v>0.45</v>
      </c>
      <c r="AN56" s="35">
        <v>242</v>
      </c>
      <c r="AO56" s="36">
        <f t="shared" si="24"/>
        <v>80.66666666666667</v>
      </c>
      <c r="AP56" s="36">
        <f t="shared" si="25"/>
        <v>18.150000000000002</v>
      </c>
      <c r="AQ56" s="34">
        <f t="shared" si="26"/>
        <v>31.46</v>
      </c>
      <c r="AR56" s="34">
        <f t="shared" si="27"/>
        <v>372.27666666666664</v>
      </c>
      <c r="AV56" s="33" t="e">
        <f>+#REF!</f>
        <v>#REF!</v>
      </c>
      <c r="AW56" s="32" t="e">
        <f t="shared" si="18"/>
        <v>#REF!</v>
      </c>
      <c r="AX56" s="32" t="e">
        <f t="shared" si="19"/>
        <v>#REF!</v>
      </c>
      <c r="AY56" s="34"/>
      <c r="AZ56" s="34" t="e">
        <f t="shared" si="20"/>
        <v>#REF!</v>
      </c>
    </row>
    <row r="57" spans="1:52" ht="12.75" hidden="1">
      <c r="A57" s="19">
        <v>37347</v>
      </c>
      <c r="B57" s="25" t="e">
        <f>+#REF!</f>
        <v>#REF!</v>
      </c>
      <c r="C57" s="2">
        <f t="shared" si="23"/>
        <v>0</v>
      </c>
      <c r="D57" s="2" t="e">
        <f t="shared" si="29"/>
        <v>#REF!</v>
      </c>
      <c r="E57" s="2" t="e">
        <f t="shared" si="2"/>
        <v>#REF!</v>
      </c>
      <c r="F57" s="68">
        <v>22</v>
      </c>
      <c r="G57" s="68">
        <v>8</v>
      </c>
      <c r="H57" s="69">
        <f t="shared" si="3"/>
        <v>44</v>
      </c>
      <c r="I57" s="22" t="e">
        <f t="shared" si="4"/>
        <v>#REF!</v>
      </c>
      <c r="J57" s="22" t="e">
        <f t="shared" si="5"/>
        <v>#REF!</v>
      </c>
      <c r="K57" s="42">
        <f t="shared" si="6"/>
        <v>0</v>
      </c>
      <c r="L57" s="43">
        <f t="shared" si="7"/>
        <v>0</v>
      </c>
      <c r="M57" s="43">
        <f t="shared" si="8"/>
        <v>0</v>
      </c>
      <c r="N57" s="23" t="e">
        <f t="shared" si="9"/>
        <v>#REF!</v>
      </c>
      <c r="O57" s="24">
        <v>1.2101429205480903</v>
      </c>
      <c r="P57" s="23"/>
      <c r="Q57" s="4"/>
      <c r="R57" s="3"/>
      <c r="S57" s="20"/>
      <c r="T57" s="3"/>
      <c r="U57" s="9"/>
      <c r="V57" s="70">
        <f t="shared" si="10"/>
        <v>0</v>
      </c>
      <c r="W57" s="71">
        <f t="shared" si="11"/>
        <v>0</v>
      </c>
      <c r="X57" s="72">
        <f t="shared" si="12"/>
        <v>0</v>
      </c>
      <c r="Z57" s="49">
        <f t="shared" si="13"/>
        <v>0</v>
      </c>
      <c r="AA57" s="49">
        <f t="shared" si="14"/>
        <v>0</v>
      </c>
      <c r="AB57" s="67"/>
      <c r="AC57" s="34" t="e">
        <f t="shared" si="15"/>
        <v>#REF!</v>
      </c>
      <c r="AD57" s="67">
        <f t="shared" si="30"/>
        <v>13</v>
      </c>
      <c r="AE57" s="36">
        <f t="shared" si="16"/>
        <v>0</v>
      </c>
      <c r="AF57" s="36"/>
      <c r="AG57" s="73">
        <f t="shared" si="22"/>
        <v>0</v>
      </c>
      <c r="AH57" s="75"/>
      <c r="AJ57" s="34">
        <f t="shared" si="17"/>
        <v>0</v>
      </c>
      <c r="AL57" s="32">
        <f t="shared" si="1"/>
        <v>0.45</v>
      </c>
      <c r="AN57" s="35">
        <v>242</v>
      </c>
      <c r="AO57" s="36">
        <f t="shared" si="24"/>
        <v>80.66666666666667</v>
      </c>
      <c r="AP57" s="36">
        <f t="shared" si="25"/>
        <v>18.150000000000002</v>
      </c>
      <c r="AQ57" s="34">
        <f t="shared" si="26"/>
        <v>31.46</v>
      </c>
      <c r="AR57" s="34">
        <f t="shared" si="27"/>
        <v>372.27666666666664</v>
      </c>
      <c r="AV57" s="33" t="e">
        <f>+#REF!</f>
        <v>#REF!</v>
      </c>
      <c r="AW57" s="32" t="e">
        <f t="shared" si="18"/>
        <v>#REF!</v>
      </c>
      <c r="AX57" s="32" t="e">
        <f t="shared" si="19"/>
        <v>#REF!</v>
      </c>
      <c r="AY57" s="34"/>
      <c r="AZ57" s="34" t="e">
        <f t="shared" si="20"/>
        <v>#REF!</v>
      </c>
    </row>
    <row r="58" spans="1:52" ht="12.75" hidden="1">
      <c r="A58" s="19">
        <v>37377</v>
      </c>
      <c r="B58" s="25" t="e">
        <f>+#REF!</f>
        <v>#REF!</v>
      </c>
      <c r="C58" s="2">
        <f t="shared" si="23"/>
        <v>0</v>
      </c>
      <c r="D58" s="2" t="e">
        <f t="shared" si="29"/>
        <v>#REF!</v>
      </c>
      <c r="E58" s="2" t="e">
        <f t="shared" si="2"/>
        <v>#REF!</v>
      </c>
      <c r="F58" s="68">
        <v>23</v>
      </c>
      <c r="G58" s="68">
        <v>8</v>
      </c>
      <c r="H58" s="69">
        <f t="shared" si="3"/>
        <v>46</v>
      </c>
      <c r="I58" s="22" t="e">
        <f t="shared" si="4"/>
        <v>#REF!</v>
      </c>
      <c r="J58" s="22" t="e">
        <f t="shared" si="5"/>
        <v>#REF!</v>
      </c>
      <c r="K58" s="42" t="e">
        <f t="shared" si="6"/>
        <v>#REF!</v>
      </c>
      <c r="L58" s="43" t="e">
        <f t="shared" si="7"/>
        <v>#REF!</v>
      </c>
      <c r="M58" s="43" t="e">
        <f t="shared" si="8"/>
        <v>#REF!</v>
      </c>
      <c r="N58" s="23" t="e">
        <f t="shared" si="9"/>
        <v>#REF!</v>
      </c>
      <c r="O58" s="24">
        <v>1.2076045354088127</v>
      </c>
      <c r="P58" s="23"/>
      <c r="Q58" s="4"/>
      <c r="R58" s="3"/>
      <c r="S58" s="20"/>
      <c r="T58" s="3"/>
      <c r="U58" s="9"/>
      <c r="V58" s="70">
        <f t="shared" si="10"/>
        <v>0</v>
      </c>
      <c r="W58" s="71">
        <f t="shared" si="11"/>
        <v>0</v>
      </c>
      <c r="X58" s="72">
        <f t="shared" si="12"/>
        <v>0</v>
      </c>
      <c r="Z58" s="49" t="e">
        <f t="shared" si="13"/>
        <v>#REF!</v>
      </c>
      <c r="AA58" s="49">
        <f t="shared" si="14"/>
        <v>0</v>
      </c>
      <c r="AB58" s="67"/>
      <c r="AC58" s="34" t="e">
        <f t="shared" si="15"/>
        <v>#REF!</v>
      </c>
      <c r="AD58" s="67">
        <f t="shared" si="30"/>
        <v>14</v>
      </c>
      <c r="AE58" s="36" t="e">
        <f t="shared" si="16"/>
        <v>#REF!</v>
      </c>
      <c r="AF58" s="36"/>
      <c r="AG58" s="73" t="e">
        <f t="shared" si="22"/>
        <v>#REF!</v>
      </c>
      <c r="AH58" s="75"/>
      <c r="AJ58" s="34" t="e">
        <f t="shared" si="17"/>
        <v>#REF!</v>
      </c>
      <c r="AL58" s="32">
        <f t="shared" si="1"/>
        <v>0.45</v>
      </c>
      <c r="AN58" s="35">
        <v>242</v>
      </c>
      <c r="AO58" s="36">
        <f t="shared" si="24"/>
        <v>80.66666666666667</v>
      </c>
      <c r="AP58" s="36">
        <f t="shared" si="25"/>
        <v>18.150000000000002</v>
      </c>
      <c r="AQ58" s="34">
        <f t="shared" si="26"/>
        <v>33.88</v>
      </c>
      <c r="AR58" s="34">
        <f t="shared" si="27"/>
        <v>374.69666666666666</v>
      </c>
      <c r="AV58" s="33" t="e">
        <f>+#REF!</f>
        <v>#REF!</v>
      </c>
      <c r="AW58" s="32" t="e">
        <f t="shared" si="18"/>
        <v>#REF!</v>
      </c>
      <c r="AX58" s="32" t="e">
        <f t="shared" si="19"/>
        <v>#REF!</v>
      </c>
      <c r="AY58" s="34"/>
      <c r="AZ58" s="34" t="e">
        <f t="shared" si="20"/>
        <v>#REF!</v>
      </c>
    </row>
    <row r="59" spans="1:52" ht="12.75" hidden="1">
      <c r="A59" s="19">
        <v>37408</v>
      </c>
      <c r="B59" s="25" t="e">
        <f>+#REF!</f>
        <v>#REF!</v>
      </c>
      <c r="C59" s="2">
        <f t="shared" si="23"/>
        <v>0</v>
      </c>
      <c r="D59" s="2" t="e">
        <f t="shared" si="29"/>
        <v>#REF!</v>
      </c>
      <c r="E59" s="2" t="e">
        <f t="shared" si="2"/>
        <v>#REF!</v>
      </c>
      <c r="F59" s="68">
        <v>20</v>
      </c>
      <c r="G59" s="68">
        <v>10</v>
      </c>
      <c r="H59" s="69">
        <f t="shared" si="3"/>
        <v>40</v>
      </c>
      <c r="I59" s="22" t="e">
        <f t="shared" si="4"/>
        <v>#REF!</v>
      </c>
      <c r="J59" s="22" t="e">
        <f t="shared" si="5"/>
        <v>#REF!</v>
      </c>
      <c r="K59" s="42">
        <f t="shared" si="6"/>
        <v>0</v>
      </c>
      <c r="L59" s="43">
        <f t="shared" si="7"/>
        <v>0</v>
      </c>
      <c r="M59" s="43">
        <f t="shared" si="8"/>
        <v>0</v>
      </c>
      <c r="N59" s="23" t="e">
        <f t="shared" si="9"/>
        <v>#REF!</v>
      </c>
      <c r="O59" s="24">
        <v>1.2056971225969624</v>
      </c>
      <c r="P59" s="23"/>
      <c r="Q59" s="4"/>
      <c r="R59" s="3"/>
      <c r="S59" s="20"/>
      <c r="T59" s="3"/>
      <c r="U59" s="9"/>
      <c r="V59" s="70">
        <f t="shared" si="10"/>
        <v>0</v>
      </c>
      <c r="W59" s="71">
        <f t="shared" si="11"/>
        <v>0</v>
      </c>
      <c r="X59" s="72">
        <f t="shared" si="12"/>
        <v>0</v>
      </c>
      <c r="Z59" s="49">
        <f t="shared" si="13"/>
        <v>0</v>
      </c>
      <c r="AA59" s="49">
        <f t="shared" si="14"/>
        <v>0</v>
      </c>
      <c r="AB59" s="67"/>
      <c r="AC59" s="34" t="e">
        <f t="shared" si="15"/>
        <v>#REF!</v>
      </c>
      <c r="AD59" s="67">
        <f t="shared" si="30"/>
        <v>14</v>
      </c>
      <c r="AE59" s="36">
        <f t="shared" si="16"/>
        <v>0</v>
      </c>
      <c r="AF59" s="36"/>
      <c r="AG59" s="73">
        <f t="shared" si="22"/>
        <v>0</v>
      </c>
      <c r="AH59" s="75"/>
      <c r="AJ59" s="34">
        <f t="shared" si="17"/>
        <v>0</v>
      </c>
      <c r="AL59" s="32">
        <f t="shared" si="1"/>
        <v>0.45</v>
      </c>
      <c r="AN59" s="35">
        <v>242</v>
      </c>
      <c r="AO59" s="36">
        <f t="shared" si="24"/>
        <v>80.66666666666667</v>
      </c>
      <c r="AP59" s="36">
        <f t="shared" si="25"/>
        <v>18.150000000000002</v>
      </c>
      <c r="AQ59" s="34">
        <f t="shared" si="26"/>
        <v>33.88</v>
      </c>
      <c r="AR59" s="34">
        <f t="shared" si="27"/>
        <v>374.69666666666666</v>
      </c>
      <c r="AV59" s="33" t="e">
        <f>+#REF!</f>
        <v>#REF!</v>
      </c>
      <c r="AW59" s="32" t="e">
        <f t="shared" si="18"/>
        <v>#REF!</v>
      </c>
      <c r="AX59" s="32" t="e">
        <f t="shared" si="19"/>
        <v>#REF!</v>
      </c>
      <c r="AY59" s="34"/>
      <c r="AZ59" s="34" t="e">
        <f t="shared" si="20"/>
        <v>#REF!</v>
      </c>
    </row>
    <row r="60" spans="1:52" ht="12.75" hidden="1">
      <c r="A60" s="19">
        <v>37438</v>
      </c>
      <c r="B60" s="25" t="e">
        <f>+#REF!</f>
        <v>#REF!</v>
      </c>
      <c r="C60" s="2">
        <f t="shared" si="23"/>
        <v>0</v>
      </c>
      <c r="D60" s="2" t="e">
        <f t="shared" si="29"/>
        <v>#REF!</v>
      </c>
      <c r="E60" s="2" t="e">
        <f t="shared" si="2"/>
        <v>#REF!</v>
      </c>
      <c r="F60" s="68">
        <v>23</v>
      </c>
      <c r="G60" s="68">
        <v>8</v>
      </c>
      <c r="H60" s="69">
        <f t="shared" si="3"/>
        <v>46</v>
      </c>
      <c r="I60" s="22" t="e">
        <f t="shared" si="4"/>
        <v>#REF!</v>
      </c>
      <c r="J60" s="22" t="e">
        <f t="shared" si="5"/>
        <v>#REF!</v>
      </c>
      <c r="K60" s="42">
        <f t="shared" si="6"/>
        <v>0</v>
      </c>
      <c r="L60" s="43">
        <f t="shared" si="7"/>
        <v>0</v>
      </c>
      <c r="M60" s="43">
        <f t="shared" si="8"/>
        <v>0</v>
      </c>
      <c r="N60" s="23" t="e">
        <f t="shared" si="9"/>
        <v>#REF!</v>
      </c>
      <c r="O60" s="24">
        <v>1.2025032740008776</v>
      </c>
      <c r="P60" s="23"/>
      <c r="Q60" s="4"/>
      <c r="R60" s="3"/>
      <c r="S60" s="20"/>
      <c r="T60" s="3"/>
      <c r="U60" s="9"/>
      <c r="V60" s="70">
        <f t="shared" si="10"/>
        <v>0</v>
      </c>
      <c r="W60" s="71">
        <f t="shared" si="11"/>
        <v>0</v>
      </c>
      <c r="X60" s="72">
        <f t="shared" si="12"/>
        <v>0</v>
      </c>
      <c r="Z60" s="49">
        <f t="shared" si="13"/>
        <v>0</v>
      </c>
      <c r="AA60" s="49">
        <f t="shared" si="14"/>
        <v>0</v>
      </c>
      <c r="AB60" s="67"/>
      <c r="AC60" s="34" t="e">
        <f t="shared" si="15"/>
        <v>#REF!</v>
      </c>
      <c r="AD60" s="67">
        <f t="shared" si="30"/>
        <v>14</v>
      </c>
      <c r="AE60" s="36">
        <f t="shared" si="16"/>
        <v>0</v>
      </c>
      <c r="AF60" s="36"/>
      <c r="AG60" s="73">
        <f t="shared" si="22"/>
        <v>0</v>
      </c>
      <c r="AH60" s="75"/>
      <c r="AJ60" s="34">
        <f t="shared" si="17"/>
        <v>0</v>
      </c>
      <c r="AL60" s="32">
        <f t="shared" si="1"/>
        <v>0.45</v>
      </c>
      <c r="AN60" s="35">
        <v>242</v>
      </c>
      <c r="AO60" s="36">
        <f t="shared" si="24"/>
        <v>80.66666666666667</v>
      </c>
      <c r="AP60" s="36">
        <f t="shared" si="25"/>
        <v>18.150000000000002</v>
      </c>
      <c r="AQ60" s="34">
        <f t="shared" si="26"/>
        <v>33.88</v>
      </c>
      <c r="AR60" s="34">
        <f t="shared" si="27"/>
        <v>374.69666666666666</v>
      </c>
      <c r="AV60" s="33" t="e">
        <f>+#REF!</f>
        <v>#REF!</v>
      </c>
      <c r="AW60" s="32" t="e">
        <f t="shared" si="18"/>
        <v>#REF!</v>
      </c>
      <c r="AX60" s="32" t="e">
        <f t="shared" si="19"/>
        <v>#REF!</v>
      </c>
      <c r="AY60" s="34"/>
      <c r="AZ60" s="34" t="e">
        <f t="shared" si="20"/>
        <v>#REF!</v>
      </c>
    </row>
    <row r="61" spans="1:52" ht="12.75" hidden="1">
      <c r="A61" s="19">
        <v>37469</v>
      </c>
      <c r="B61" s="25" t="e">
        <f>+#REF!</f>
        <v>#REF!</v>
      </c>
      <c r="C61" s="2">
        <f t="shared" si="23"/>
        <v>0</v>
      </c>
      <c r="D61" s="2" t="e">
        <f t="shared" si="29"/>
        <v>#REF!</v>
      </c>
      <c r="E61" s="2" t="e">
        <f t="shared" si="2"/>
        <v>#REF!</v>
      </c>
      <c r="F61" s="68">
        <v>22</v>
      </c>
      <c r="G61" s="68">
        <v>9</v>
      </c>
      <c r="H61" s="69">
        <f t="shared" si="3"/>
        <v>44</v>
      </c>
      <c r="I61" s="22" t="e">
        <f t="shared" si="4"/>
        <v>#REF!</v>
      </c>
      <c r="J61" s="22" t="e">
        <f t="shared" si="5"/>
        <v>#REF!</v>
      </c>
      <c r="K61" s="42">
        <f t="shared" si="6"/>
        <v>0</v>
      </c>
      <c r="L61" s="43">
        <f t="shared" si="7"/>
        <v>0</v>
      </c>
      <c r="M61" s="43">
        <f t="shared" si="8"/>
        <v>0</v>
      </c>
      <c r="N61" s="23" t="e">
        <f t="shared" si="9"/>
        <v>#REF!</v>
      </c>
      <c r="O61" s="24">
        <v>1.1995272471582812</v>
      </c>
      <c r="P61" s="23"/>
      <c r="Q61" s="4"/>
      <c r="R61" s="3"/>
      <c r="S61" s="20"/>
      <c r="T61" s="3"/>
      <c r="U61" s="9"/>
      <c r="V61" s="70">
        <f t="shared" si="10"/>
        <v>0</v>
      </c>
      <c r="W61" s="71">
        <f t="shared" si="11"/>
        <v>0</v>
      </c>
      <c r="X61" s="72">
        <f t="shared" si="12"/>
        <v>0</v>
      </c>
      <c r="Z61" s="49">
        <f t="shared" si="13"/>
        <v>0</v>
      </c>
      <c r="AA61" s="49">
        <f t="shared" si="14"/>
        <v>0</v>
      </c>
      <c r="AB61" s="67"/>
      <c r="AC61" s="34" t="e">
        <f t="shared" si="15"/>
        <v>#REF!</v>
      </c>
      <c r="AD61" s="67">
        <f t="shared" si="30"/>
        <v>14</v>
      </c>
      <c r="AE61" s="36">
        <f t="shared" si="16"/>
        <v>0</v>
      </c>
      <c r="AF61" s="36"/>
      <c r="AG61" s="73">
        <f t="shared" si="22"/>
        <v>0</v>
      </c>
      <c r="AH61" s="75"/>
      <c r="AI61" s="34"/>
      <c r="AJ61" s="34">
        <f t="shared" si="17"/>
        <v>0</v>
      </c>
      <c r="AL61" s="32">
        <f t="shared" si="1"/>
        <v>0.45</v>
      </c>
      <c r="AN61" s="35">
        <v>242</v>
      </c>
      <c r="AO61" s="36">
        <f t="shared" si="24"/>
        <v>80.66666666666667</v>
      </c>
      <c r="AP61" s="36">
        <f t="shared" si="25"/>
        <v>18.150000000000002</v>
      </c>
      <c r="AQ61" s="34">
        <f t="shared" si="26"/>
        <v>33.88</v>
      </c>
      <c r="AR61" s="34">
        <f t="shared" si="27"/>
        <v>374.69666666666666</v>
      </c>
      <c r="AV61" s="33" t="e">
        <f>+#REF!</f>
        <v>#REF!</v>
      </c>
      <c r="AW61" s="32" t="e">
        <f t="shared" si="18"/>
        <v>#REF!</v>
      </c>
      <c r="AX61" s="32" t="e">
        <f t="shared" si="19"/>
        <v>#REF!</v>
      </c>
      <c r="AY61" s="34"/>
      <c r="AZ61" s="34" t="e">
        <f t="shared" si="20"/>
        <v>#REF!</v>
      </c>
    </row>
    <row r="62" spans="1:52" ht="12.75" hidden="1">
      <c r="A62" s="19">
        <v>37500</v>
      </c>
      <c r="B62" s="25" t="e">
        <f>+#REF!</f>
        <v>#REF!</v>
      </c>
      <c r="C62" s="2">
        <f t="shared" si="23"/>
        <v>0</v>
      </c>
      <c r="D62" s="2" t="e">
        <f t="shared" si="29"/>
        <v>#REF!</v>
      </c>
      <c r="E62" s="2" t="e">
        <f t="shared" si="2"/>
        <v>#REF!</v>
      </c>
      <c r="F62" s="68">
        <v>21</v>
      </c>
      <c r="G62" s="68">
        <v>9</v>
      </c>
      <c r="H62" s="69">
        <f t="shared" si="3"/>
        <v>42</v>
      </c>
      <c r="I62" s="22" t="e">
        <f t="shared" si="4"/>
        <v>#REF!</v>
      </c>
      <c r="J62" s="22" t="e">
        <f t="shared" si="5"/>
        <v>#REF!</v>
      </c>
      <c r="K62" s="42">
        <f t="shared" si="6"/>
        <v>0</v>
      </c>
      <c r="L62" s="43">
        <f t="shared" si="7"/>
        <v>0</v>
      </c>
      <c r="M62" s="43">
        <f t="shared" si="8"/>
        <v>0</v>
      </c>
      <c r="N62" s="23" t="e">
        <f t="shared" si="9"/>
        <v>#REF!</v>
      </c>
      <c r="O62" s="24">
        <v>1.1971867460694667</v>
      </c>
      <c r="P62" s="23"/>
      <c r="Q62" s="4"/>
      <c r="R62" s="3"/>
      <c r="S62" s="20"/>
      <c r="T62" s="3"/>
      <c r="U62" s="9"/>
      <c r="V62" s="70">
        <f t="shared" si="10"/>
        <v>0</v>
      </c>
      <c r="W62" s="71">
        <f t="shared" si="11"/>
        <v>0</v>
      </c>
      <c r="X62" s="72">
        <f t="shared" si="12"/>
        <v>0</v>
      </c>
      <c r="Z62" s="49">
        <f t="shared" si="13"/>
        <v>0</v>
      </c>
      <c r="AA62" s="49">
        <f t="shared" si="14"/>
        <v>0</v>
      </c>
      <c r="AB62" s="67"/>
      <c r="AC62" s="34" t="e">
        <f t="shared" si="15"/>
        <v>#REF!</v>
      </c>
      <c r="AD62" s="67">
        <f t="shared" si="30"/>
        <v>14</v>
      </c>
      <c r="AE62" s="36">
        <f t="shared" si="16"/>
        <v>0</v>
      </c>
      <c r="AF62" s="36"/>
      <c r="AG62" s="73">
        <f t="shared" si="22"/>
        <v>0</v>
      </c>
      <c r="AH62" s="75"/>
      <c r="AJ62" s="34">
        <f t="shared" si="17"/>
        <v>0</v>
      </c>
      <c r="AL62" s="32">
        <f t="shared" si="1"/>
        <v>0.45</v>
      </c>
      <c r="AN62" s="35">
        <v>242</v>
      </c>
      <c r="AO62" s="36">
        <f t="shared" si="24"/>
        <v>80.66666666666667</v>
      </c>
      <c r="AP62" s="36">
        <f t="shared" si="25"/>
        <v>18.150000000000002</v>
      </c>
      <c r="AQ62" s="34">
        <f t="shared" si="26"/>
        <v>33.88</v>
      </c>
      <c r="AR62" s="34">
        <f t="shared" si="27"/>
        <v>374.69666666666666</v>
      </c>
      <c r="AV62" s="33" t="e">
        <f>+#REF!</f>
        <v>#REF!</v>
      </c>
      <c r="AW62" s="32" t="e">
        <f t="shared" si="18"/>
        <v>#REF!</v>
      </c>
      <c r="AX62" s="32" t="e">
        <f t="shared" si="19"/>
        <v>#REF!</v>
      </c>
      <c r="AY62" s="34"/>
      <c r="AZ62" s="34" t="e">
        <f t="shared" si="20"/>
        <v>#REF!</v>
      </c>
    </row>
    <row r="63" spans="1:52" ht="12.75" hidden="1">
      <c r="A63" s="19">
        <v>37530</v>
      </c>
      <c r="B63" s="25" t="e">
        <f>+#REF!</f>
        <v>#REF!</v>
      </c>
      <c r="C63" s="2">
        <f t="shared" si="23"/>
        <v>0</v>
      </c>
      <c r="D63" s="2" t="e">
        <f t="shared" si="29"/>
        <v>#REF!</v>
      </c>
      <c r="E63" s="2" t="e">
        <f t="shared" si="2"/>
        <v>#REF!</v>
      </c>
      <c r="F63" s="68">
        <v>23</v>
      </c>
      <c r="G63" s="68">
        <v>8</v>
      </c>
      <c r="H63" s="69">
        <f t="shared" si="3"/>
        <v>46</v>
      </c>
      <c r="I63" s="22" t="e">
        <f t="shared" si="4"/>
        <v>#REF!</v>
      </c>
      <c r="J63" s="22" t="e">
        <f t="shared" si="5"/>
        <v>#REF!</v>
      </c>
      <c r="K63" s="42">
        <f t="shared" si="6"/>
        <v>0</v>
      </c>
      <c r="L63" s="43">
        <f t="shared" si="7"/>
        <v>0</v>
      </c>
      <c r="M63" s="43">
        <f t="shared" si="8"/>
        <v>0</v>
      </c>
      <c r="N63" s="23" t="e">
        <f t="shared" si="9"/>
        <v>#REF!</v>
      </c>
      <c r="O63" s="24">
        <v>1.1938820812392381</v>
      </c>
      <c r="P63" s="23"/>
      <c r="Q63" s="4"/>
      <c r="R63" s="3"/>
      <c r="S63" s="20"/>
      <c r="T63" s="3"/>
      <c r="U63" s="9"/>
      <c r="V63" s="70">
        <f t="shared" si="10"/>
        <v>0</v>
      </c>
      <c r="W63" s="71">
        <f t="shared" si="11"/>
        <v>0</v>
      </c>
      <c r="X63" s="72">
        <f t="shared" si="12"/>
        <v>0</v>
      </c>
      <c r="Z63" s="49">
        <f t="shared" si="13"/>
        <v>0</v>
      </c>
      <c r="AA63" s="49">
        <f t="shared" si="14"/>
        <v>0</v>
      </c>
      <c r="AB63" s="67"/>
      <c r="AC63" s="34" t="e">
        <f t="shared" si="15"/>
        <v>#REF!</v>
      </c>
      <c r="AD63" s="67">
        <f t="shared" si="30"/>
        <v>14</v>
      </c>
      <c r="AE63" s="36">
        <f t="shared" si="16"/>
        <v>0</v>
      </c>
      <c r="AF63" s="36"/>
      <c r="AG63" s="73">
        <f t="shared" si="22"/>
        <v>0</v>
      </c>
      <c r="AH63" s="75"/>
      <c r="AJ63" s="34">
        <f t="shared" si="17"/>
        <v>0</v>
      </c>
      <c r="AL63" s="32">
        <f t="shared" si="1"/>
        <v>0.45</v>
      </c>
      <c r="AN63" s="35">
        <v>242</v>
      </c>
      <c r="AO63" s="36">
        <f t="shared" si="24"/>
        <v>80.66666666666667</v>
      </c>
      <c r="AP63" s="36">
        <f t="shared" si="25"/>
        <v>18.150000000000002</v>
      </c>
      <c r="AQ63" s="34">
        <f t="shared" si="26"/>
        <v>33.88</v>
      </c>
      <c r="AR63" s="34">
        <f t="shared" si="27"/>
        <v>374.69666666666666</v>
      </c>
      <c r="AV63" s="33" t="e">
        <f>+#REF!</f>
        <v>#REF!</v>
      </c>
      <c r="AW63" s="32" t="e">
        <f t="shared" si="18"/>
        <v>#REF!</v>
      </c>
      <c r="AX63" s="32" t="e">
        <f t="shared" si="19"/>
        <v>#REF!</v>
      </c>
      <c r="AY63" s="34"/>
      <c r="AZ63" s="34" t="e">
        <f t="shared" si="20"/>
        <v>#REF!</v>
      </c>
    </row>
    <row r="64" spans="1:52" ht="12.75" hidden="1">
      <c r="A64" s="19">
        <v>37561</v>
      </c>
      <c r="B64" s="25" t="e">
        <f>+#REF!</f>
        <v>#REF!</v>
      </c>
      <c r="C64" s="2">
        <f t="shared" si="23"/>
        <v>0</v>
      </c>
      <c r="D64" s="2" t="e">
        <f t="shared" si="29"/>
        <v>#REF!</v>
      </c>
      <c r="E64" s="2" t="e">
        <f t="shared" si="2"/>
        <v>#REF!</v>
      </c>
      <c r="F64" s="68">
        <v>21</v>
      </c>
      <c r="G64" s="68">
        <v>9</v>
      </c>
      <c r="H64" s="69">
        <f t="shared" si="3"/>
        <v>42</v>
      </c>
      <c r="I64" s="22" t="e">
        <f t="shared" si="4"/>
        <v>#REF!</v>
      </c>
      <c r="J64" s="22" t="e">
        <f t="shared" si="5"/>
        <v>#REF!</v>
      </c>
      <c r="K64" s="42">
        <f t="shared" si="6"/>
        <v>0</v>
      </c>
      <c r="L64" s="43">
        <f t="shared" si="7"/>
        <v>0</v>
      </c>
      <c r="M64" s="43">
        <f t="shared" si="8"/>
        <v>0</v>
      </c>
      <c r="N64" s="23" t="e">
        <f t="shared" si="9"/>
        <v>#REF!</v>
      </c>
      <c r="O64" s="24">
        <v>1.1907337809404985</v>
      </c>
      <c r="P64" s="23"/>
      <c r="Q64" s="4"/>
      <c r="R64" s="3"/>
      <c r="S64" s="20"/>
      <c r="T64" s="3"/>
      <c r="U64" s="9"/>
      <c r="V64" s="70">
        <f t="shared" si="10"/>
        <v>0</v>
      </c>
      <c r="W64" s="71">
        <f t="shared" si="11"/>
        <v>0</v>
      </c>
      <c r="X64" s="72">
        <f t="shared" si="12"/>
        <v>0</v>
      </c>
      <c r="Z64" s="49">
        <f t="shared" si="13"/>
        <v>0</v>
      </c>
      <c r="AA64" s="49">
        <f t="shared" si="14"/>
        <v>0</v>
      </c>
      <c r="AB64" s="67"/>
      <c r="AC64" s="34" t="e">
        <f t="shared" si="15"/>
        <v>#REF!</v>
      </c>
      <c r="AD64" s="67">
        <f t="shared" si="30"/>
        <v>14</v>
      </c>
      <c r="AE64" s="36">
        <f t="shared" si="16"/>
        <v>0</v>
      </c>
      <c r="AF64" s="36"/>
      <c r="AG64" s="73">
        <f t="shared" si="22"/>
        <v>0</v>
      </c>
      <c r="AH64" s="75"/>
      <c r="AJ64" s="34">
        <f t="shared" si="17"/>
        <v>0</v>
      </c>
      <c r="AL64" s="32">
        <f t="shared" si="1"/>
        <v>0.45</v>
      </c>
      <c r="AN64" s="35">
        <v>242</v>
      </c>
      <c r="AO64" s="36">
        <f t="shared" si="24"/>
        <v>80.66666666666667</v>
      </c>
      <c r="AP64" s="36">
        <f t="shared" si="25"/>
        <v>18.150000000000002</v>
      </c>
      <c r="AQ64" s="34">
        <f t="shared" si="26"/>
        <v>33.88</v>
      </c>
      <c r="AR64" s="34">
        <f t="shared" si="27"/>
        <v>374.69666666666666</v>
      </c>
      <c r="AV64" s="33" t="e">
        <f>+#REF!</f>
        <v>#REF!</v>
      </c>
      <c r="AW64" s="32" t="e">
        <f t="shared" si="18"/>
        <v>#REF!</v>
      </c>
      <c r="AX64" s="32" t="e">
        <f t="shared" si="19"/>
        <v>#REF!</v>
      </c>
      <c r="AY64" s="34"/>
      <c r="AZ64" s="34" t="e">
        <f t="shared" si="20"/>
        <v>#REF!</v>
      </c>
    </row>
    <row r="65" spans="1:52" ht="12.75" hidden="1">
      <c r="A65" s="19">
        <v>37591</v>
      </c>
      <c r="B65" s="25" t="e">
        <f>+#REF!</f>
        <v>#REF!</v>
      </c>
      <c r="C65" s="2">
        <f t="shared" si="23"/>
        <v>0</v>
      </c>
      <c r="D65" s="2" t="e">
        <f t="shared" si="29"/>
        <v>#REF!</v>
      </c>
      <c r="E65" s="2" t="e">
        <f t="shared" si="2"/>
        <v>#REF!</v>
      </c>
      <c r="F65" s="68">
        <v>22</v>
      </c>
      <c r="G65" s="68">
        <v>9</v>
      </c>
      <c r="H65" s="69">
        <f t="shared" si="3"/>
        <v>44</v>
      </c>
      <c r="I65" s="22" t="e">
        <f t="shared" si="4"/>
        <v>#REF!</v>
      </c>
      <c r="J65" s="22" t="e">
        <f t="shared" si="5"/>
        <v>#REF!</v>
      </c>
      <c r="K65" s="42">
        <f t="shared" si="6"/>
        <v>0</v>
      </c>
      <c r="L65" s="43">
        <f t="shared" si="7"/>
        <v>0</v>
      </c>
      <c r="M65" s="43">
        <f t="shared" si="8"/>
        <v>0</v>
      </c>
      <c r="N65" s="23" t="e">
        <f t="shared" si="9"/>
        <v>#REF!</v>
      </c>
      <c r="O65" s="24">
        <v>1.186451876111518</v>
      </c>
      <c r="P65" s="23"/>
      <c r="Q65" s="4"/>
      <c r="R65" s="3"/>
      <c r="S65" s="20"/>
      <c r="T65" s="3"/>
      <c r="U65" s="9"/>
      <c r="V65" s="70">
        <f t="shared" si="10"/>
        <v>0</v>
      </c>
      <c r="W65" s="71">
        <f t="shared" si="11"/>
        <v>0</v>
      </c>
      <c r="X65" s="72">
        <f t="shared" si="12"/>
        <v>0</v>
      </c>
      <c r="Z65" s="49">
        <f t="shared" si="13"/>
        <v>0</v>
      </c>
      <c r="AA65" s="49">
        <f t="shared" si="14"/>
        <v>0</v>
      </c>
      <c r="AB65" s="67"/>
      <c r="AC65" s="34" t="e">
        <f t="shared" si="15"/>
        <v>#REF!</v>
      </c>
      <c r="AD65" s="67">
        <f t="shared" si="30"/>
        <v>14</v>
      </c>
      <c r="AE65" s="36">
        <f t="shared" si="16"/>
        <v>0</v>
      </c>
      <c r="AF65" s="36"/>
      <c r="AG65" s="73">
        <f t="shared" si="22"/>
        <v>0</v>
      </c>
      <c r="AH65" s="74"/>
      <c r="AJ65" s="34">
        <f t="shared" si="17"/>
        <v>0</v>
      </c>
      <c r="AL65" s="32">
        <f t="shared" si="1"/>
        <v>0.45</v>
      </c>
      <c r="AN65" s="35">
        <v>242</v>
      </c>
      <c r="AO65" s="36">
        <f t="shared" si="24"/>
        <v>80.66666666666667</v>
      </c>
      <c r="AP65" s="36">
        <f t="shared" si="25"/>
        <v>18.150000000000002</v>
      </c>
      <c r="AQ65" s="34">
        <f t="shared" si="26"/>
        <v>33.88</v>
      </c>
      <c r="AR65" s="34">
        <f t="shared" si="27"/>
        <v>374.69666666666666</v>
      </c>
      <c r="AV65" s="33" t="e">
        <f>+#REF!</f>
        <v>#REF!</v>
      </c>
      <c r="AW65" s="32" t="e">
        <f t="shared" si="18"/>
        <v>#REF!</v>
      </c>
      <c r="AX65" s="32" t="e">
        <f t="shared" si="19"/>
        <v>#REF!</v>
      </c>
      <c r="AY65" s="34"/>
      <c r="AZ65" s="34" t="e">
        <f t="shared" si="20"/>
        <v>#REF!</v>
      </c>
    </row>
    <row r="66" spans="1:52" ht="12.75" hidden="1">
      <c r="A66" s="19" t="s">
        <v>2</v>
      </c>
      <c r="B66" s="25" t="e">
        <f>+#REF!</f>
        <v>#REF!</v>
      </c>
      <c r="C66" s="2">
        <f t="shared" si="23"/>
        <v>0</v>
      </c>
      <c r="D66" s="2" t="e">
        <f t="shared" si="29"/>
        <v>#REF!</v>
      </c>
      <c r="E66" s="2" t="e">
        <f t="shared" si="2"/>
        <v>#REF!</v>
      </c>
      <c r="F66" s="68">
        <v>22</v>
      </c>
      <c r="G66" s="68">
        <v>9</v>
      </c>
      <c r="H66" s="69">
        <f t="shared" si="3"/>
        <v>44</v>
      </c>
      <c r="I66" s="22" t="e">
        <f t="shared" si="4"/>
        <v>#REF!</v>
      </c>
      <c r="J66" s="22" t="e">
        <f t="shared" si="5"/>
        <v>#REF!</v>
      </c>
      <c r="K66" s="42">
        <f t="shared" si="6"/>
        <v>0</v>
      </c>
      <c r="L66" s="43">
        <f t="shared" si="7"/>
        <v>0</v>
      </c>
      <c r="M66" s="43">
        <f t="shared" si="8"/>
        <v>0</v>
      </c>
      <c r="N66" s="23" t="e">
        <f t="shared" si="9"/>
        <v>#REF!</v>
      </c>
      <c r="O66" s="24">
        <v>1.186451876111518</v>
      </c>
      <c r="P66" s="23"/>
      <c r="Q66" s="4"/>
      <c r="R66" s="3"/>
      <c r="S66" s="20"/>
      <c r="T66" s="3"/>
      <c r="U66" s="9"/>
      <c r="V66" s="70">
        <f t="shared" si="10"/>
        <v>0</v>
      </c>
      <c r="W66" s="71">
        <f t="shared" si="11"/>
        <v>0</v>
      </c>
      <c r="X66" s="72">
        <f t="shared" si="12"/>
        <v>0</v>
      </c>
      <c r="Z66" s="49">
        <f t="shared" si="13"/>
        <v>0</v>
      </c>
      <c r="AA66" s="49">
        <f t="shared" si="14"/>
        <v>0</v>
      </c>
      <c r="AB66" s="67"/>
      <c r="AC66" s="34" t="e">
        <f t="shared" si="15"/>
        <v>#REF!</v>
      </c>
      <c r="AD66" s="67">
        <f>+AD65</f>
        <v>14</v>
      </c>
      <c r="AE66" s="36">
        <f t="shared" si="16"/>
        <v>0</v>
      </c>
      <c r="AF66" s="36"/>
      <c r="AG66" s="73">
        <f t="shared" si="22"/>
        <v>0</v>
      </c>
      <c r="AH66" s="74"/>
      <c r="AJ66" s="34">
        <f t="shared" si="17"/>
        <v>0</v>
      </c>
      <c r="AL66" s="32">
        <f t="shared" si="1"/>
        <v>0.45</v>
      </c>
      <c r="AN66" s="35">
        <v>242</v>
      </c>
      <c r="AO66" s="36">
        <f t="shared" si="24"/>
        <v>80.66666666666667</v>
      </c>
      <c r="AP66" s="36">
        <f t="shared" si="25"/>
        <v>18.150000000000002</v>
      </c>
      <c r="AQ66" s="34">
        <f t="shared" si="26"/>
        <v>33.88</v>
      </c>
      <c r="AR66" s="34">
        <f t="shared" si="27"/>
        <v>374.69666666666666</v>
      </c>
      <c r="AV66" s="33" t="e">
        <f>+#REF!</f>
        <v>#REF!</v>
      </c>
      <c r="AW66" s="32" t="e">
        <f t="shared" si="18"/>
        <v>#REF!</v>
      </c>
      <c r="AX66" s="32" t="e">
        <f t="shared" si="19"/>
        <v>#REF!</v>
      </c>
      <c r="AY66" s="34"/>
      <c r="AZ66" s="34" t="e">
        <f t="shared" si="20"/>
        <v>#REF!</v>
      </c>
    </row>
    <row r="67" spans="1:52" ht="12.75" hidden="1">
      <c r="A67" s="19">
        <v>37622</v>
      </c>
      <c r="B67" s="25" t="e">
        <f>+#REF!</f>
        <v>#REF!</v>
      </c>
      <c r="C67" s="2">
        <f t="shared" si="23"/>
        <v>0</v>
      </c>
      <c r="D67" s="2" t="e">
        <f t="shared" si="29"/>
        <v>#REF!</v>
      </c>
      <c r="E67" s="2" t="e">
        <f t="shared" si="2"/>
        <v>#REF!</v>
      </c>
      <c r="F67" s="68">
        <v>23</v>
      </c>
      <c r="G67" s="68">
        <v>8</v>
      </c>
      <c r="H67" s="69">
        <f t="shared" si="3"/>
        <v>46</v>
      </c>
      <c r="I67" s="22" t="e">
        <f t="shared" si="4"/>
        <v>#REF!</v>
      </c>
      <c r="J67" s="22" t="e">
        <f t="shared" si="5"/>
        <v>#REF!</v>
      </c>
      <c r="K67" s="42" t="e">
        <f t="shared" si="6"/>
        <v>#REF!</v>
      </c>
      <c r="L67" s="43" t="e">
        <f t="shared" si="7"/>
        <v>#REF!</v>
      </c>
      <c r="M67" s="43">
        <f t="shared" si="8"/>
        <v>0</v>
      </c>
      <c r="N67" s="23" t="e">
        <f t="shared" si="9"/>
        <v>#REF!</v>
      </c>
      <c r="O67" s="24">
        <v>1.180692457837874</v>
      </c>
      <c r="P67" s="23"/>
      <c r="Q67" s="4"/>
      <c r="R67" s="3"/>
      <c r="S67" s="20"/>
      <c r="T67" s="3"/>
      <c r="U67" s="9"/>
      <c r="V67" s="70">
        <f t="shared" si="10"/>
        <v>0</v>
      </c>
      <c r="W67" s="71">
        <f t="shared" si="11"/>
        <v>0</v>
      </c>
      <c r="X67" s="72">
        <f t="shared" si="12"/>
        <v>0</v>
      </c>
      <c r="Z67" s="49">
        <f t="shared" si="13"/>
        <v>0</v>
      </c>
      <c r="AA67" s="49" t="e">
        <f t="shared" si="14"/>
        <v>#REF!</v>
      </c>
      <c r="AB67" s="67"/>
      <c r="AC67" s="34" t="e">
        <f t="shared" si="15"/>
        <v>#REF!</v>
      </c>
      <c r="AD67" s="67">
        <f aca="true" t="shared" si="31" ref="AD67:AD78">INT((A67-$B$8)/364)</f>
        <v>14</v>
      </c>
      <c r="AE67" s="36">
        <f t="shared" si="16"/>
        <v>0</v>
      </c>
      <c r="AF67" s="36"/>
      <c r="AG67" s="73">
        <f t="shared" si="22"/>
        <v>0</v>
      </c>
      <c r="AH67" s="74" t="e">
        <f>+AC67/30*5</f>
        <v>#REF!</v>
      </c>
      <c r="AI67" s="34"/>
      <c r="AJ67" s="34" t="e">
        <f t="shared" si="17"/>
        <v>#REF!</v>
      </c>
      <c r="AL67" s="32">
        <f t="shared" si="1"/>
        <v>0.45</v>
      </c>
      <c r="AN67" s="35">
        <v>242</v>
      </c>
      <c r="AO67" s="36">
        <f t="shared" si="24"/>
        <v>80.66666666666667</v>
      </c>
      <c r="AP67" s="36">
        <f t="shared" si="25"/>
        <v>18.150000000000002</v>
      </c>
      <c r="AQ67" s="34">
        <f t="shared" si="26"/>
        <v>33.88</v>
      </c>
      <c r="AR67" s="34">
        <f t="shared" si="27"/>
        <v>374.69666666666666</v>
      </c>
      <c r="AV67" s="33" t="e">
        <f>+#REF!</f>
        <v>#REF!</v>
      </c>
      <c r="AW67" s="32" t="e">
        <f t="shared" si="18"/>
        <v>#REF!</v>
      </c>
      <c r="AX67" s="32" t="e">
        <f t="shared" si="19"/>
        <v>#REF!</v>
      </c>
      <c r="AY67" s="34"/>
      <c r="AZ67" s="34" t="e">
        <f t="shared" si="20"/>
        <v>#REF!</v>
      </c>
    </row>
    <row r="68" spans="1:52" ht="12.75" hidden="1">
      <c r="A68" s="19">
        <v>37653</v>
      </c>
      <c r="B68" s="25" t="e">
        <f>+#REF!</f>
        <v>#REF!</v>
      </c>
      <c r="C68" s="2">
        <f t="shared" si="23"/>
        <v>0</v>
      </c>
      <c r="D68" s="2" t="e">
        <f t="shared" si="29"/>
        <v>#REF!</v>
      </c>
      <c r="E68" s="2" t="e">
        <f t="shared" si="2"/>
        <v>#REF!</v>
      </c>
      <c r="F68" s="68">
        <v>20</v>
      </c>
      <c r="G68" s="68">
        <v>8</v>
      </c>
      <c r="H68" s="69">
        <f t="shared" si="3"/>
        <v>40</v>
      </c>
      <c r="I68" s="22" t="e">
        <f t="shared" si="4"/>
        <v>#REF!</v>
      </c>
      <c r="J68" s="22" t="e">
        <f t="shared" si="5"/>
        <v>#REF!</v>
      </c>
      <c r="K68" s="42">
        <f t="shared" si="6"/>
        <v>0</v>
      </c>
      <c r="L68" s="43">
        <f t="shared" si="7"/>
        <v>0</v>
      </c>
      <c r="M68" s="43">
        <f t="shared" si="8"/>
        <v>0</v>
      </c>
      <c r="N68" s="23" t="e">
        <f t="shared" si="9"/>
        <v>#REF!</v>
      </c>
      <c r="O68" s="24">
        <v>1.1758526481690998</v>
      </c>
      <c r="P68" s="23"/>
      <c r="Q68" s="4"/>
      <c r="R68" s="3"/>
      <c r="S68" s="20"/>
      <c r="T68" s="3"/>
      <c r="U68" s="9"/>
      <c r="V68" s="70">
        <f t="shared" si="10"/>
        <v>0</v>
      </c>
      <c r="W68" s="71">
        <f t="shared" si="11"/>
        <v>0</v>
      </c>
      <c r="X68" s="72">
        <f t="shared" si="12"/>
        <v>0</v>
      </c>
      <c r="Z68" s="49">
        <f t="shared" si="13"/>
        <v>0</v>
      </c>
      <c r="AA68" s="49">
        <f t="shared" si="14"/>
        <v>0</v>
      </c>
      <c r="AB68" s="67"/>
      <c r="AC68" s="34" t="e">
        <f t="shared" si="15"/>
        <v>#REF!</v>
      </c>
      <c r="AD68" s="67">
        <f t="shared" si="31"/>
        <v>14</v>
      </c>
      <c r="AE68" s="36">
        <f t="shared" si="16"/>
        <v>0</v>
      </c>
      <c r="AF68" s="36"/>
      <c r="AG68" s="73">
        <f t="shared" si="22"/>
        <v>0</v>
      </c>
      <c r="AH68" s="73"/>
      <c r="AJ68" s="34">
        <f t="shared" si="17"/>
        <v>0</v>
      </c>
      <c r="AL68" s="32">
        <f t="shared" si="1"/>
        <v>0.45</v>
      </c>
      <c r="AN68" s="35">
        <v>242</v>
      </c>
      <c r="AO68" s="36">
        <f t="shared" si="24"/>
        <v>80.66666666666667</v>
      </c>
      <c r="AP68" s="36">
        <f t="shared" si="25"/>
        <v>18.150000000000002</v>
      </c>
      <c r="AQ68" s="34">
        <f t="shared" si="26"/>
        <v>33.88</v>
      </c>
      <c r="AR68" s="34">
        <f t="shared" si="27"/>
        <v>374.69666666666666</v>
      </c>
      <c r="AV68" s="33" t="e">
        <f>+#REF!</f>
        <v>#REF!</v>
      </c>
      <c r="AW68" s="32" t="e">
        <f t="shared" si="18"/>
        <v>#REF!</v>
      </c>
      <c r="AX68" s="32" t="e">
        <f t="shared" si="19"/>
        <v>#REF!</v>
      </c>
      <c r="AY68" s="34"/>
      <c r="AZ68" s="34" t="e">
        <f t="shared" si="20"/>
        <v>#REF!</v>
      </c>
    </row>
    <row r="69" spans="1:52" ht="12.75" hidden="1">
      <c r="A69" s="19">
        <v>37681</v>
      </c>
      <c r="B69" s="25" t="e">
        <f>+#REF!</f>
        <v>#REF!</v>
      </c>
      <c r="C69" s="2">
        <f t="shared" si="23"/>
        <v>0</v>
      </c>
      <c r="D69" s="2" t="e">
        <f t="shared" si="29"/>
        <v>#REF!</v>
      </c>
      <c r="E69" s="2" t="e">
        <f t="shared" si="2"/>
        <v>#REF!</v>
      </c>
      <c r="F69" s="68">
        <v>21</v>
      </c>
      <c r="G69" s="68">
        <v>10</v>
      </c>
      <c r="H69" s="69">
        <f t="shared" si="3"/>
        <v>42</v>
      </c>
      <c r="I69" s="22" t="e">
        <f t="shared" si="4"/>
        <v>#REF!</v>
      </c>
      <c r="J69" s="22" t="e">
        <f t="shared" si="5"/>
        <v>#REF!</v>
      </c>
      <c r="K69" s="42">
        <f t="shared" si="6"/>
        <v>0</v>
      </c>
      <c r="L69" s="43">
        <f t="shared" si="7"/>
        <v>0</v>
      </c>
      <c r="M69" s="43">
        <f t="shared" si="8"/>
        <v>0</v>
      </c>
      <c r="N69" s="23" t="e">
        <f t="shared" si="9"/>
        <v>#REF!</v>
      </c>
      <c r="O69" s="24">
        <v>1.1714223294926291</v>
      </c>
      <c r="P69" s="23"/>
      <c r="Q69" s="4"/>
      <c r="R69" s="3"/>
      <c r="S69" s="20"/>
      <c r="T69" s="3"/>
      <c r="U69" s="9"/>
      <c r="V69" s="70">
        <f t="shared" si="10"/>
        <v>0</v>
      </c>
      <c r="W69" s="71">
        <f t="shared" si="11"/>
        <v>0</v>
      </c>
      <c r="X69" s="72">
        <f t="shared" si="12"/>
        <v>0</v>
      </c>
      <c r="Z69" s="49">
        <f t="shared" si="13"/>
        <v>0</v>
      </c>
      <c r="AA69" s="49">
        <f t="shared" si="14"/>
        <v>0</v>
      </c>
      <c r="AB69" s="67"/>
      <c r="AC69" s="34" t="e">
        <f t="shared" si="15"/>
        <v>#REF!</v>
      </c>
      <c r="AD69" s="67">
        <f t="shared" si="31"/>
        <v>14</v>
      </c>
      <c r="AE69" s="36">
        <f t="shared" si="16"/>
        <v>0</v>
      </c>
      <c r="AF69" s="36"/>
      <c r="AG69" s="73">
        <f t="shared" si="22"/>
        <v>0</v>
      </c>
      <c r="AH69" s="75"/>
      <c r="AJ69" s="34">
        <f t="shared" si="17"/>
        <v>0</v>
      </c>
      <c r="AL69" s="32">
        <f t="shared" si="1"/>
        <v>0.45</v>
      </c>
      <c r="AN69" s="35">
        <v>242</v>
      </c>
      <c r="AO69" s="36">
        <f t="shared" si="24"/>
        <v>80.66666666666667</v>
      </c>
      <c r="AP69" s="36">
        <f t="shared" si="25"/>
        <v>18.150000000000002</v>
      </c>
      <c r="AQ69" s="34">
        <f t="shared" si="26"/>
        <v>33.88</v>
      </c>
      <c r="AR69" s="34">
        <f t="shared" si="27"/>
        <v>374.69666666666666</v>
      </c>
      <c r="AV69" s="33" t="e">
        <f>+#REF!</f>
        <v>#REF!</v>
      </c>
      <c r="AW69" s="32" t="e">
        <f t="shared" si="18"/>
        <v>#REF!</v>
      </c>
      <c r="AX69" s="32" t="e">
        <f t="shared" si="19"/>
        <v>#REF!</v>
      </c>
      <c r="AY69" s="34"/>
      <c r="AZ69" s="34" t="e">
        <f t="shared" si="20"/>
        <v>#REF!</v>
      </c>
    </row>
    <row r="70" spans="1:52" ht="12.75" hidden="1">
      <c r="A70" s="19">
        <v>37712</v>
      </c>
      <c r="B70" s="25" t="e">
        <f>+#REF!</f>
        <v>#REF!</v>
      </c>
      <c r="C70" s="2">
        <f t="shared" si="23"/>
        <v>0</v>
      </c>
      <c r="D70" s="2" t="e">
        <f t="shared" si="29"/>
        <v>#REF!</v>
      </c>
      <c r="E70" s="2" t="e">
        <f t="shared" si="2"/>
        <v>#REF!</v>
      </c>
      <c r="F70" s="68">
        <v>22</v>
      </c>
      <c r="G70" s="68">
        <v>8</v>
      </c>
      <c r="H70" s="69">
        <f t="shared" si="3"/>
        <v>44</v>
      </c>
      <c r="I70" s="22" t="e">
        <f t="shared" si="4"/>
        <v>#REF!</v>
      </c>
      <c r="J70" s="22" t="e">
        <f t="shared" si="5"/>
        <v>#REF!</v>
      </c>
      <c r="K70" s="42">
        <f t="shared" si="6"/>
        <v>0</v>
      </c>
      <c r="L70" s="43">
        <f t="shared" si="7"/>
        <v>0</v>
      </c>
      <c r="M70" s="43">
        <f t="shared" si="8"/>
        <v>0</v>
      </c>
      <c r="N70" s="23" t="e">
        <f t="shared" si="9"/>
        <v>#REF!</v>
      </c>
      <c r="O70" s="24">
        <v>1.166541519555252</v>
      </c>
      <c r="P70" s="23"/>
      <c r="Q70" s="4"/>
      <c r="R70" s="3"/>
      <c r="S70" s="20"/>
      <c r="T70" s="3"/>
      <c r="U70" s="9"/>
      <c r="V70" s="70">
        <f t="shared" si="10"/>
        <v>0</v>
      </c>
      <c r="W70" s="71">
        <f t="shared" si="11"/>
        <v>0</v>
      </c>
      <c r="X70" s="72">
        <f t="shared" si="12"/>
        <v>0</v>
      </c>
      <c r="Z70" s="49">
        <f t="shared" si="13"/>
        <v>0</v>
      </c>
      <c r="AA70" s="49">
        <f t="shared" si="14"/>
        <v>0</v>
      </c>
      <c r="AB70" s="67"/>
      <c r="AC70" s="34" t="e">
        <f t="shared" si="15"/>
        <v>#REF!</v>
      </c>
      <c r="AD70" s="67">
        <f t="shared" si="31"/>
        <v>14</v>
      </c>
      <c r="AE70" s="36">
        <f t="shared" si="16"/>
        <v>0</v>
      </c>
      <c r="AF70" s="36"/>
      <c r="AG70" s="73">
        <f t="shared" si="22"/>
        <v>0</v>
      </c>
      <c r="AH70" s="75"/>
      <c r="AJ70" s="34">
        <f t="shared" si="17"/>
        <v>0</v>
      </c>
      <c r="AL70" s="32">
        <f t="shared" si="1"/>
        <v>0.45</v>
      </c>
      <c r="AN70" s="35">
        <v>242</v>
      </c>
      <c r="AO70" s="36">
        <f t="shared" si="24"/>
        <v>80.66666666666667</v>
      </c>
      <c r="AP70" s="36">
        <f t="shared" si="25"/>
        <v>18.150000000000002</v>
      </c>
      <c r="AQ70" s="34">
        <f t="shared" si="26"/>
        <v>33.88</v>
      </c>
      <c r="AR70" s="34">
        <f t="shared" si="27"/>
        <v>374.69666666666666</v>
      </c>
      <c r="AV70" s="33" t="e">
        <f>+#REF!</f>
        <v>#REF!</v>
      </c>
      <c r="AW70" s="32" t="e">
        <f t="shared" si="18"/>
        <v>#REF!</v>
      </c>
      <c r="AX70" s="32" t="e">
        <f t="shared" si="19"/>
        <v>#REF!</v>
      </c>
      <c r="AY70" s="34"/>
      <c r="AZ70" s="34" t="e">
        <f t="shared" si="20"/>
        <v>#REF!</v>
      </c>
    </row>
    <row r="71" spans="1:52" ht="12.75" hidden="1">
      <c r="A71" s="19">
        <v>37742</v>
      </c>
      <c r="B71" s="25" t="e">
        <f>+#REF!</f>
        <v>#REF!</v>
      </c>
      <c r="C71" s="2">
        <f t="shared" si="23"/>
        <v>0</v>
      </c>
      <c r="D71" s="2" t="e">
        <f t="shared" si="29"/>
        <v>#REF!</v>
      </c>
      <c r="E71" s="2" t="e">
        <f t="shared" si="2"/>
        <v>#REF!</v>
      </c>
      <c r="F71" s="68">
        <v>22</v>
      </c>
      <c r="G71" s="68">
        <v>9</v>
      </c>
      <c r="H71" s="69">
        <f t="shared" si="3"/>
        <v>44</v>
      </c>
      <c r="I71" s="22" t="e">
        <f t="shared" si="4"/>
        <v>#REF!</v>
      </c>
      <c r="J71" s="22" t="e">
        <f t="shared" si="5"/>
        <v>#REF!</v>
      </c>
      <c r="K71" s="42" t="e">
        <f t="shared" si="6"/>
        <v>#REF!</v>
      </c>
      <c r="L71" s="43" t="e">
        <f t="shared" si="7"/>
        <v>#REF!</v>
      </c>
      <c r="M71" s="43" t="e">
        <f t="shared" si="8"/>
        <v>#REF!</v>
      </c>
      <c r="N71" s="23" t="e">
        <f t="shared" si="9"/>
        <v>#REF!</v>
      </c>
      <c r="O71" s="24">
        <v>1.1611422084327478</v>
      </c>
      <c r="P71" s="23"/>
      <c r="Q71" s="4"/>
      <c r="R71" s="3"/>
      <c r="S71" s="20"/>
      <c r="T71" s="3"/>
      <c r="U71" s="9"/>
      <c r="V71" s="70">
        <f t="shared" si="10"/>
        <v>0</v>
      </c>
      <c r="W71" s="71">
        <f t="shared" si="11"/>
        <v>0</v>
      </c>
      <c r="X71" s="72">
        <f t="shared" si="12"/>
        <v>0</v>
      </c>
      <c r="Z71" s="49" t="e">
        <f t="shared" si="13"/>
        <v>#REF!</v>
      </c>
      <c r="AA71" s="49">
        <f t="shared" si="14"/>
        <v>0</v>
      </c>
      <c r="AB71" s="67"/>
      <c r="AC71" s="34" t="e">
        <f t="shared" si="15"/>
        <v>#REF!</v>
      </c>
      <c r="AD71" s="67">
        <f t="shared" si="31"/>
        <v>15</v>
      </c>
      <c r="AE71" s="36" t="e">
        <f t="shared" si="16"/>
        <v>#REF!</v>
      </c>
      <c r="AF71" s="36"/>
      <c r="AG71" s="73" t="e">
        <f t="shared" si="22"/>
        <v>#REF!</v>
      </c>
      <c r="AH71" s="75"/>
      <c r="AJ71" s="34" t="e">
        <f t="shared" si="17"/>
        <v>#REF!</v>
      </c>
      <c r="AL71" s="32">
        <f t="shared" si="1"/>
        <v>0.45</v>
      </c>
      <c r="AN71" s="35">
        <v>242</v>
      </c>
      <c r="AO71" s="36">
        <f t="shared" si="24"/>
        <v>80.66666666666667</v>
      </c>
      <c r="AP71" s="36">
        <f t="shared" si="25"/>
        <v>18.150000000000002</v>
      </c>
      <c r="AQ71" s="34">
        <f t="shared" si="26"/>
        <v>36.3</v>
      </c>
      <c r="AR71" s="34">
        <f t="shared" si="27"/>
        <v>377.1166666666667</v>
      </c>
      <c r="AV71" s="33" t="e">
        <f>+#REF!</f>
        <v>#REF!</v>
      </c>
      <c r="AW71" s="32" t="e">
        <f t="shared" si="18"/>
        <v>#REF!</v>
      </c>
      <c r="AX71" s="32" t="e">
        <f t="shared" si="19"/>
        <v>#REF!</v>
      </c>
      <c r="AY71" s="34"/>
      <c r="AZ71" s="34" t="e">
        <f t="shared" si="20"/>
        <v>#REF!</v>
      </c>
    </row>
    <row r="72" spans="1:52" ht="12.75" hidden="1">
      <c r="A72" s="19">
        <v>37773</v>
      </c>
      <c r="B72" s="25" t="e">
        <f>+#REF!</f>
        <v>#REF!</v>
      </c>
      <c r="C72" s="2">
        <f t="shared" si="23"/>
        <v>0</v>
      </c>
      <c r="D72" s="2" t="e">
        <f t="shared" si="29"/>
        <v>#REF!</v>
      </c>
      <c r="E72" s="2" t="e">
        <f t="shared" si="2"/>
        <v>#REF!</v>
      </c>
      <c r="F72" s="68">
        <v>21</v>
      </c>
      <c r="G72" s="68">
        <v>9</v>
      </c>
      <c r="H72" s="69">
        <f t="shared" si="3"/>
        <v>42</v>
      </c>
      <c r="I72" s="22" t="e">
        <f t="shared" si="4"/>
        <v>#REF!</v>
      </c>
      <c r="J72" s="22" t="e">
        <f t="shared" si="5"/>
        <v>#REF!</v>
      </c>
      <c r="K72" s="42">
        <f t="shared" si="6"/>
        <v>0</v>
      </c>
      <c r="L72" s="43">
        <f t="shared" si="7"/>
        <v>0</v>
      </c>
      <c r="M72" s="43">
        <f t="shared" si="8"/>
        <v>0</v>
      </c>
      <c r="N72" s="23" t="e">
        <f t="shared" si="9"/>
        <v>#REF!</v>
      </c>
      <c r="O72" s="24">
        <v>1.1563249586274063</v>
      </c>
      <c r="P72" s="23"/>
      <c r="Q72" s="4"/>
      <c r="R72" s="3"/>
      <c r="S72" s="20"/>
      <c r="T72" s="3"/>
      <c r="U72" s="9"/>
      <c r="V72" s="70">
        <f t="shared" si="10"/>
        <v>0</v>
      </c>
      <c r="W72" s="71">
        <f t="shared" si="11"/>
        <v>0</v>
      </c>
      <c r="X72" s="72">
        <f t="shared" si="12"/>
        <v>0</v>
      </c>
      <c r="Z72" s="49">
        <f t="shared" si="13"/>
        <v>0</v>
      </c>
      <c r="AA72" s="49">
        <f t="shared" si="14"/>
        <v>0</v>
      </c>
      <c r="AB72" s="67"/>
      <c r="AC72" s="34" t="e">
        <f t="shared" si="15"/>
        <v>#REF!</v>
      </c>
      <c r="AD72" s="67">
        <f t="shared" si="31"/>
        <v>15</v>
      </c>
      <c r="AE72" s="36">
        <f t="shared" si="16"/>
        <v>0</v>
      </c>
      <c r="AF72" s="36"/>
      <c r="AG72" s="73">
        <f t="shared" si="22"/>
        <v>0</v>
      </c>
      <c r="AH72" s="75"/>
      <c r="AJ72" s="34">
        <f t="shared" si="17"/>
        <v>0</v>
      </c>
      <c r="AL72" s="32">
        <f t="shared" si="1"/>
        <v>0.45</v>
      </c>
      <c r="AN72" s="35">
        <v>242</v>
      </c>
      <c r="AO72" s="36">
        <f t="shared" si="24"/>
        <v>80.66666666666667</v>
      </c>
      <c r="AP72" s="36">
        <f t="shared" si="25"/>
        <v>18.150000000000002</v>
      </c>
      <c r="AQ72" s="34">
        <f t="shared" si="26"/>
        <v>36.3</v>
      </c>
      <c r="AR72" s="34">
        <f t="shared" si="27"/>
        <v>377.1166666666667</v>
      </c>
      <c r="AV72" s="33" t="e">
        <f>+#REF!</f>
        <v>#REF!</v>
      </c>
      <c r="AW72" s="32" t="e">
        <f t="shared" si="18"/>
        <v>#REF!</v>
      </c>
      <c r="AX72" s="32" t="e">
        <f t="shared" si="19"/>
        <v>#REF!</v>
      </c>
      <c r="AY72" s="34"/>
      <c r="AZ72" s="34" t="e">
        <f t="shared" si="20"/>
        <v>#REF!</v>
      </c>
    </row>
    <row r="73" spans="1:52" ht="12.75" hidden="1">
      <c r="A73" s="19">
        <v>37803</v>
      </c>
      <c r="B73" s="25" t="e">
        <f>+#REF!</f>
        <v>#REF!</v>
      </c>
      <c r="C73" s="2">
        <f t="shared" si="23"/>
        <v>0</v>
      </c>
      <c r="D73" s="2" t="e">
        <f t="shared" si="29"/>
        <v>#REF!</v>
      </c>
      <c r="E73" s="2" t="e">
        <f t="shared" si="2"/>
        <v>#REF!</v>
      </c>
      <c r="F73" s="68">
        <v>23</v>
      </c>
      <c r="G73" s="68">
        <v>8</v>
      </c>
      <c r="H73" s="69">
        <f t="shared" si="3"/>
        <v>46</v>
      </c>
      <c r="I73" s="22" t="e">
        <f t="shared" si="4"/>
        <v>#REF!</v>
      </c>
      <c r="J73" s="22" t="e">
        <f t="shared" si="5"/>
        <v>#REF!</v>
      </c>
      <c r="K73" s="42">
        <f t="shared" si="6"/>
        <v>0</v>
      </c>
      <c r="L73" s="43">
        <f t="shared" si="7"/>
        <v>0</v>
      </c>
      <c r="M73" s="43">
        <f t="shared" si="8"/>
        <v>0</v>
      </c>
      <c r="N73" s="23" t="e">
        <f t="shared" si="9"/>
        <v>#REF!</v>
      </c>
      <c r="O73" s="24">
        <v>1.150039989886011</v>
      </c>
      <c r="P73" s="23"/>
      <c r="Q73" s="4"/>
      <c r="R73" s="3"/>
      <c r="S73" s="20"/>
      <c r="T73" s="3"/>
      <c r="U73" s="9"/>
      <c r="V73" s="70">
        <f t="shared" si="10"/>
        <v>0</v>
      </c>
      <c r="W73" s="71">
        <f t="shared" si="11"/>
        <v>0</v>
      </c>
      <c r="X73" s="72">
        <f t="shared" si="12"/>
        <v>0</v>
      </c>
      <c r="Z73" s="49">
        <f t="shared" si="13"/>
        <v>0</v>
      </c>
      <c r="AA73" s="49">
        <f t="shared" si="14"/>
        <v>0</v>
      </c>
      <c r="AB73" s="67"/>
      <c r="AC73" s="34" t="e">
        <f t="shared" si="15"/>
        <v>#REF!</v>
      </c>
      <c r="AD73" s="67">
        <f t="shared" si="31"/>
        <v>15</v>
      </c>
      <c r="AE73" s="36">
        <f t="shared" si="16"/>
        <v>0</v>
      </c>
      <c r="AF73" s="36"/>
      <c r="AG73" s="73">
        <f t="shared" si="22"/>
        <v>0</v>
      </c>
      <c r="AH73" s="75"/>
      <c r="AI73" s="34"/>
      <c r="AJ73" s="34">
        <f t="shared" si="17"/>
        <v>0</v>
      </c>
      <c r="AL73" s="32">
        <f t="shared" si="1"/>
        <v>0.45</v>
      </c>
      <c r="AN73" s="35">
        <v>242</v>
      </c>
      <c r="AO73" s="36">
        <f t="shared" si="24"/>
        <v>80.66666666666667</v>
      </c>
      <c r="AP73" s="36">
        <f t="shared" si="25"/>
        <v>18.150000000000002</v>
      </c>
      <c r="AQ73" s="34">
        <f t="shared" si="26"/>
        <v>36.3</v>
      </c>
      <c r="AR73" s="34">
        <f t="shared" si="27"/>
        <v>377.1166666666667</v>
      </c>
      <c r="AV73" s="33" t="e">
        <f>+#REF!</f>
        <v>#REF!</v>
      </c>
      <c r="AW73" s="32" t="e">
        <f t="shared" si="18"/>
        <v>#REF!</v>
      </c>
      <c r="AX73" s="32" t="e">
        <f t="shared" si="19"/>
        <v>#REF!</v>
      </c>
      <c r="AY73" s="34"/>
      <c r="AZ73" s="34" t="e">
        <f t="shared" si="20"/>
        <v>#REF!</v>
      </c>
    </row>
    <row r="74" spans="1:52" ht="12.75" hidden="1">
      <c r="A74" s="19">
        <v>37834</v>
      </c>
      <c r="B74" s="25" t="e">
        <f>+#REF!</f>
        <v>#REF!</v>
      </c>
      <c r="C74" s="2">
        <f t="shared" si="23"/>
        <v>0</v>
      </c>
      <c r="D74" s="2" t="e">
        <f t="shared" si="29"/>
        <v>#REF!</v>
      </c>
      <c r="E74" s="2" t="e">
        <f t="shared" si="2"/>
        <v>#REF!</v>
      </c>
      <c r="F74" s="68">
        <v>21</v>
      </c>
      <c r="G74" s="68">
        <v>10</v>
      </c>
      <c r="H74" s="69">
        <f t="shared" si="3"/>
        <v>42</v>
      </c>
      <c r="I74" s="22" t="e">
        <f t="shared" si="4"/>
        <v>#REF!</v>
      </c>
      <c r="J74" s="22" t="e">
        <f t="shared" si="5"/>
        <v>#REF!</v>
      </c>
      <c r="K74" s="42">
        <f t="shared" si="6"/>
        <v>0</v>
      </c>
      <c r="L74" s="43">
        <f t="shared" si="7"/>
        <v>0</v>
      </c>
      <c r="M74" s="43">
        <f t="shared" si="8"/>
        <v>0</v>
      </c>
      <c r="N74" s="23" t="e">
        <f t="shared" si="9"/>
        <v>#REF!</v>
      </c>
      <c r="O74" s="24">
        <v>1.1454148055042868</v>
      </c>
      <c r="P74" s="23"/>
      <c r="Q74" s="4"/>
      <c r="R74" s="3"/>
      <c r="S74" s="20"/>
      <c r="T74" s="3"/>
      <c r="U74" s="9"/>
      <c r="V74" s="70">
        <f t="shared" si="10"/>
        <v>0</v>
      </c>
      <c r="W74" s="71">
        <f t="shared" si="11"/>
        <v>0</v>
      </c>
      <c r="X74" s="72">
        <f t="shared" si="12"/>
        <v>0</v>
      </c>
      <c r="Z74" s="49">
        <f t="shared" si="13"/>
        <v>0</v>
      </c>
      <c r="AA74" s="49">
        <f t="shared" si="14"/>
        <v>0</v>
      </c>
      <c r="AB74" s="67"/>
      <c r="AC74" s="34" t="e">
        <f t="shared" si="15"/>
        <v>#REF!</v>
      </c>
      <c r="AD74" s="67">
        <f t="shared" si="31"/>
        <v>15</v>
      </c>
      <c r="AE74" s="36">
        <f t="shared" si="16"/>
        <v>0</v>
      </c>
      <c r="AF74" s="36"/>
      <c r="AG74" s="73">
        <f t="shared" si="22"/>
        <v>0</v>
      </c>
      <c r="AH74" s="75"/>
      <c r="AJ74" s="34">
        <f t="shared" si="17"/>
        <v>0</v>
      </c>
      <c r="AL74" s="32">
        <f t="shared" si="1"/>
        <v>0.45</v>
      </c>
      <c r="AN74" s="35">
        <v>242</v>
      </c>
      <c r="AO74" s="36">
        <f t="shared" si="24"/>
        <v>80.66666666666667</v>
      </c>
      <c r="AP74" s="36">
        <f t="shared" si="25"/>
        <v>18.150000000000002</v>
      </c>
      <c r="AQ74" s="34">
        <f t="shared" si="26"/>
        <v>36.3</v>
      </c>
      <c r="AR74" s="34">
        <f t="shared" si="27"/>
        <v>377.1166666666667</v>
      </c>
      <c r="AV74" s="33" t="e">
        <f>+#REF!</f>
        <v>#REF!</v>
      </c>
      <c r="AW74" s="32" t="e">
        <f t="shared" si="18"/>
        <v>#REF!</v>
      </c>
      <c r="AX74" s="32" t="e">
        <f t="shared" si="19"/>
        <v>#REF!</v>
      </c>
      <c r="AY74" s="34"/>
      <c r="AZ74" s="34" t="e">
        <f t="shared" si="20"/>
        <v>#REF!</v>
      </c>
    </row>
    <row r="75" spans="1:52" ht="12.75" hidden="1">
      <c r="A75" s="19">
        <v>37865</v>
      </c>
      <c r="B75" s="25" t="e">
        <f>+#REF!</f>
        <v>#REF!</v>
      </c>
      <c r="C75" s="2">
        <f t="shared" si="23"/>
        <v>0</v>
      </c>
      <c r="D75" s="2" t="e">
        <f t="shared" si="29"/>
        <v>#REF!</v>
      </c>
      <c r="E75" s="2" t="e">
        <f t="shared" si="2"/>
        <v>#REF!</v>
      </c>
      <c r="F75" s="68">
        <v>22</v>
      </c>
      <c r="G75" s="68">
        <v>8</v>
      </c>
      <c r="H75" s="69">
        <f t="shared" si="3"/>
        <v>44</v>
      </c>
      <c r="I75" s="22" t="e">
        <f t="shared" si="4"/>
        <v>#REF!</v>
      </c>
      <c r="J75" s="22" t="e">
        <f t="shared" si="5"/>
        <v>#REF!</v>
      </c>
      <c r="K75" s="42">
        <f t="shared" si="6"/>
        <v>0</v>
      </c>
      <c r="L75" s="43">
        <f t="shared" si="7"/>
        <v>0</v>
      </c>
      <c r="M75" s="43">
        <f t="shared" si="8"/>
        <v>0</v>
      </c>
      <c r="N75" s="23" t="e">
        <f t="shared" si="9"/>
        <v>#REF!</v>
      </c>
      <c r="O75" s="24">
        <v>1.1415745484870192</v>
      </c>
      <c r="P75" s="23"/>
      <c r="Q75" s="4"/>
      <c r="R75" s="3"/>
      <c r="S75" s="20"/>
      <c r="T75" s="3"/>
      <c r="U75" s="9"/>
      <c r="V75" s="70">
        <f t="shared" si="10"/>
        <v>0</v>
      </c>
      <c r="W75" s="71">
        <f t="shared" si="11"/>
        <v>0</v>
      </c>
      <c r="X75" s="72">
        <f t="shared" si="12"/>
        <v>0</v>
      </c>
      <c r="Z75" s="49">
        <f t="shared" si="13"/>
        <v>0</v>
      </c>
      <c r="AA75" s="49">
        <f t="shared" si="14"/>
        <v>0</v>
      </c>
      <c r="AB75" s="67"/>
      <c r="AC75" s="34" t="e">
        <f t="shared" si="15"/>
        <v>#REF!</v>
      </c>
      <c r="AD75" s="67">
        <f t="shared" si="31"/>
        <v>15</v>
      </c>
      <c r="AE75" s="36">
        <f t="shared" si="16"/>
        <v>0</v>
      </c>
      <c r="AF75" s="36"/>
      <c r="AG75" s="73">
        <f t="shared" si="22"/>
        <v>0</v>
      </c>
      <c r="AH75" s="75"/>
      <c r="AJ75" s="34">
        <f t="shared" si="17"/>
        <v>0</v>
      </c>
      <c r="AL75" s="32">
        <f t="shared" si="1"/>
        <v>0.45</v>
      </c>
      <c r="AN75" s="35">
        <v>256.74</v>
      </c>
      <c r="AO75" s="36">
        <f t="shared" si="24"/>
        <v>85.58</v>
      </c>
      <c r="AP75" s="36">
        <f t="shared" si="25"/>
        <v>19.2555</v>
      </c>
      <c r="AQ75" s="34">
        <f t="shared" si="26"/>
        <v>38.511</v>
      </c>
      <c r="AR75" s="34">
        <f t="shared" si="27"/>
        <v>400.0865</v>
      </c>
      <c r="AV75" s="33" t="e">
        <f>+#REF!</f>
        <v>#REF!</v>
      </c>
      <c r="AW75" s="32" t="e">
        <f t="shared" si="18"/>
        <v>#REF!</v>
      </c>
      <c r="AX75" s="32" t="e">
        <f t="shared" si="19"/>
        <v>#REF!</v>
      </c>
      <c r="AY75" s="34"/>
      <c r="AZ75" s="34" t="e">
        <f t="shared" si="20"/>
        <v>#REF!</v>
      </c>
    </row>
    <row r="76" spans="1:52" ht="12.75" hidden="1">
      <c r="A76" s="19">
        <v>37895</v>
      </c>
      <c r="B76" s="25" t="e">
        <f>+#REF!</f>
        <v>#REF!</v>
      </c>
      <c r="C76" s="2">
        <f t="shared" si="23"/>
        <v>0</v>
      </c>
      <c r="D76" s="2" t="e">
        <f t="shared" si="29"/>
        <v>#REF!</v>
      </c>
      <c r="E76" s="2" t="e">
        <f t="shared" si="2"/>
        <v>#REF!</v>
      </c>
      <c r="F76" s="68">
        <v>23</v>
      </c>
      <c r="G76" s="68">
        <v>8</v>
      </c>
      <c r="H76" s="69">
        <f t="shared" si="3"/>
        <v>46</v>
      </c>
      <c r="I76" s="22" t="e">
        <f t="shared" si="4"/>
        <v>#REF!</v>
      </c>
      <c r="J76" s="22" t="e">
        <f t="shared" si="5"/>
        <v>#REF!</v>
      </c>
      <c r="K76" s="42">
        <f t="shared" si="6"/>
        <v>0</v>
      </c>
      <c r="L76" s="43">
        <f t="shared" si="7"/>
        <v>0</v>
      </c>
      <c r="M76" s="43">
        <f t="shared" si="8"/>
        <v>0</v>
      </c>
      <c r="N76" s="23" t="e">
        <f t="shared" si="9"/>
        <v>#REF!</v>
      </c>
      <c r="O76" s="24">
        <v>1.137918417004595</v>
      </c>
      <c r="P76" s="23"/>
      <c r="Q76" s="4"/>
      <c r="R76" s="3"/>
      <c r="S76" s="20"/>
      <c r="T76" s="3"/>
      <c r="U76" s="9"/>
      <c r="V76" s="70">
        <f t="shared" si="10"/>
        <v>0</v>
      </c>
      <c r="W76" s="71">
        <f t="shared" si="11"/>
        <v>0</v>
      </c>
      <c r="X76" s="72">
        <f t="shared" si="12"/>
        <v>0</v>
      </c>
      <c r="Z76" s="49">
        <f t="shared" si="13"/>
        <v>0</v>
      </c>
      <c r="AA76" s="49">
        <f t="shared" si="14"/>
        <v>0</v>
      </c>
      <c r="AB76" s="67"/>
      <c r="AC76" s="34" t="e">
        <f t="shared" si="15"/>
        <v>#REF!</v>
      </c>
      <c r="AD76" s="67">
        <f t="shared" si="31"/>
        <v>15</v>
      </c>
      <c r="AE76" s="36">
        <f t="shared" si="16"/>
        <v>0</v>
      </c>
      <c r="AF76" s="36"/>
      <c r="AG76" s="73">
        <f t="shared" si="22"/>
        <v>0</v>
      </c>
      <c r="AH76" s="75"/>
      <c r="AJ76" s="34">
        <f t="shared" si="17"/>
        <v>0</v>
      </c>
      <c r="AL76" s="32">
        <f t="shared" si="1"/>
        <v>0.45</v>
      </c>
      <c r="AN76" s="35">
        <v>256.74</v>
      </c>
      <c r="AO76" s="36">
        <f t="shared" si="24"/>
        <v>85.58</v>
      </c>
      <c r="AP76" s="36">
        <f t="shared" si="25"/>
        <v>19.2555</v>
      </c>
      <c r="AQ76" s="34">
        <f t="shared" si="26"/>
        <v>38.511</v>
      </c>
      <c r="AR76" s="34">
        <f t="shared" si="27"/>
        <v>400.0865</v>
      </c>
      <c r="AV76" s="33" t="e">
        <f>+#REF!</f>
        <v>#REF!</v>
      </c>
      <c r="AW76" s="32" t="e">
        <f t="shared" si="18"/>
        <v>#REF!</v>
      </c>
      <c r="AX76" s="32" t="e">
        <f t="shared" si="19"/>
        <v>#REF!</v>
      </c>
      <c r="AY76" s="34"/>
      <c r="AZ76" s="34" t="e">
        <f t="shared" si="20"/>
        <v>#REF!</v>
      </c>
    </row>
    <row r="77" spans="1:52" ht="12.75" hidden="1">
      <c r="A77" s="19">
        <v>37926</v>
      </c>
      <c r="B77" s="25" t="e">
        <f>+#REF!</f>
        <v>#REF!</v>
      </c>
      <c r="C77" s="2">
        <f t="shared" si="23"/>
        <v>0</v>
      </c>
      <c r="D77" s="2" t="e">
        <f t="shared" si="29"/>
        <v>#REF!</v>
      </c>
      <c r="E77" s="2" t="e">
        <f t="shared" si="2"/>
        <v>#REF!</v>
      </c>
      <c r="F77" s="68">
        <v>20</v>
      </c>
      <c r="G77" s="68">
        <v>10</v>
      </c>
      <c r="H77" s="69">
        <f t="shared" si="3"/>
        <v>40</v>
      </c>
      <c r="I77" s="22" t="e">
        <f t="shared" si="4"/>
        <v>#REF!</v>
      </c>
      <c r="J77" s="22" t="e">
        <f t="shared" si="5"/>
        <v>#REF!</v>
      </c>
      <c r="K77" s="42">
        <f t="shared" si="6"/>
        <v>0</v>
      </c>
      <c r="L77" s="43">
        <f t="shared" si="7"/>
        <v>0</v>
      </c>
      <c r="M77" s="43">
        <f t="shared" si="8"/>
        <v>0</v>
      </c>
      <c r="N77" s="23" t="e">
        <f t="shared" si="9"/>
        <v>#REF!</v>
      </c>
      <c r="O77" s="24">
        <v>1.1359010558947775</v>
      </c>
      <c r="P77" s="23"/>
      <c r="Q77" s="4"/>
      <c r="R77" s="3"/>
      <c r="S77" s="20"/>
      <c r="T77" s="3"/>
      <c r="U77" s="9"/>
      <c r="V77" s="70">
        <f t="shared" si="10"/>
        <v>0</v>
      </c>
      <c r="W77" s="71">
        <f t="shared" si="11"/>
        <v>0</v>
      </c>
      <c r="X77" s="72">
        <f t="shared" si="12"/>
        <v>0</v>
      </c>
      <c r="Z77" s="49">
        <f t="shared" si="13"/>
        <v>0</v>
      </c>
      <c r="AA77" s="49">
        <f t="shared" si="14"/>
        <v>0</v>
      </c>
      <c r="AB77" s="67"/>
      <c r="AC77" s="34" t="e">
        <f t="shared" si="15"/>
        <v>#REF!</v>
      </c>
      <c r="AD77" s="67">
        <f t="shared" si="31"/>
        <v>15</v>
      </c>
      <c r="AE77" s="36">
        <f t="shared" si="16"/>
        <v>0</v>
      </c>
      <c r="AF77" s="36"/>
      <c r="AG77" s="73">
        <f t="shared" si="22"/>
        <v>0</v>
      </c>
      <c r="AH77" s="75"/>
      <c r="AJ77" s="34">
        <f t="shared" si="17"/>
        <v>0</v>
      </c>
      <c r="AL77" s="32">
        <f t="shared" si="1"/>
        <v>0.45</v>
      </c>
      <c r="AN77" s="35">
        <v>256.74</v>
      </c>
      <c r="AO77" s="36">
        <f t="shared" si="24"/>
        <v>85.58</v>
      </c>
      <c r="AP77" s="36">
        <f t="shared" si="25"/>
        <v>19.2555</v>
      </c>
      <c r="AQ77" s="34">
        <f t="shared" si="26"/>
        <v>38.511</v>
      </c>
      <c r="AR77" s="34">
        <f t="shared" si="27"/>
        <v>400.0865</v>
      </c>
      <c r="AV77" s="33" t="e">
        <f>+#REF!</f>
        <v>#REF!</v>
      </c>
      <c r="AW77" s="32" t="e">
        <f t="shared" si="18"/>
        <v>#REF!</v>
      </c>
      <c r="AX77" s="32" t="e">
        <f t="shared" si="19"/>
        <v>#REF!</v>
      </c>
      <c r="AY77" s="34"/>
      <c r="AZ77" s="34" t="e">
        <f t="shared" si="20"/>
        <v>#REF!</v>
      </c>
    </row>
    <row r="78" spans="1:52" ht="12.75" hidden="1">
      <c r="A78" s="19">
        <v>37956</v>
      </c>
      <c r="B78" s="25" t="e">
        <f>+#REF!</f>
        <v>#REF!</v>
      </c>
      <c r="C78" s="2">
        <f t="shared" si="23"/>
        <v>0</v>
      </c>
      <c r="D78" s="2" t="e">
        <f t="shared" si="29"/>
        <v>#REF!</v>
      </c>
      <c r="E78" s="2" t="e">
        <f t="shared" si="2"/>
        <v>#REF!</v>
      </c>
      <c r="F78" s="68">
        <v>23</v>
      </c>
      <c r="G78" s="68">
        <v>8</v>
      </c>
      <c r="H78" s="69">
        <f t="shared" si="3"/>
        <v>46</v>
      </c>
      <c r="I78" s="22" t="e">
        <f t="shared" si="4"/>
        <v>#REF!</v>
      </c>
      <c r="J78" s="22" t="e">
        <f t="shared" si="5"/>
        <v>#REF!</v>
      </c>
      <c r="K78" s="42">
        <f t="shared" si="6"/>
        <v>0</v>
      </c>
      <c r="L78" s="43">
        <f t="shared" si="7"/>
        <v>0</v>
      </c>
      <c r="M78" s="43">
        <f t="shared" si="8"/>
        <v>0</v>
      </c>
      <c r="N78" s="23" t="e">
        <f t="shared" si="9"/>
        <v>#REF!</v>
      </c>
      <c r="O78" s="24">
        <v>1.1337480689622692</v>
      </c>
      <c r="P78" s="23"/>
      <c r="Q78" s="4"/>
      <c r="R78" s="3"/>
      <c r="S78" s="20"/>
      <c r="T78" s="3"/>
      <c r="U78" s="9"/>
      <c r="V78" s="70">
        <f t="shared" si="10"/>
        <v>0</v>
      </c>
      <c r="W78" s="71">
        <f t="shared" si="11"/>
        <v>0</v>
      </c>
      <c r="X78" s="72">
        <f t="shared" si="12"/>
        <v>0</v>
      </c>
      <c r="Z78" s="49">
        <f t="shared" si="13"/>
        <v>0</v>
      </c>
      <c r="AA78" s="49">
        <f t="shared" si="14"/>
        <v>0</v>
      </c>
      <c r="AB78" s="67"/>
      <c r="AC78" s="34" t="e">
        <f t="shared" si="15"/>
        <v>#REF!</v>
      </c>
      <c r="AD78" s="67">
        <f t="shared" si="31"/>
        <v>15</v>
      </c>
      <c r="AE78" s="36">
        <f t="shared" si="16"/>
        <v>0</v>
      </c>
      <c r="AF78" s="36"/>
      <c r="AG78" s="73">
        <f t="shared" si="22"/>
        <v>0</v>
      </c>
      <c r="AH78" s="74"/>
      <c r="AJ78" s="34">
        <f t="shared" si="17"/>
        <v>0</v>
      </c>
      <c r="AL78" s="32">
        <f t="shared" si="1"/>
        <v>0.45</v>
      </c>
      <c r="AN78" s="35">
        <v>256.74</v>
      </c>
      <c r="AO78" s="36">
        <f t="shared" si="24"/>
        <v>85.58</v>
      </c>
      <c r="AP78" s="36">
        <f t="shared" si="25"/>
        <v>19.2555</v>
      </c>
      <c r="AQ78" s="34">
        <f t="shared" si="26"/>
        <v>38.511</v>
      </c>
      <c r="AR78" s="34">
        <f t="shared" si="27"/>
        <v>400.0865</v>
      </c>
      <c r="AV78" s="33" t="e">
        <f>+#REF!</f>
        <v>#REF!</v>
      </c>
      <c r="AW78" s="32" t="e">
        <f t="shared" si="18"/>
        <v>#REF!</v>
      </c>
      <c r="AX78" s="32" t="e">
        <f t="shared" si="19"/>
        <v>#REF!</v>
      </c>
      <c r="AY78" s="34"/>
      <c r="AZ78" s="34" t="e">
        <f t="shared" si="20"/>
        <v>#REF!</v>
      </c>
    </row>
    <row r="79" spans="1:52" ht="12.75" hidden="1">
      <c r="A79" s="19" t="s">
        <v>2</v>
      </c>
      <c r="B79" s="25" t="e">
        <f>+#REF!</f>
        <v>#REF!</v>
      </c>
      <c r="C79" s="2">
        <f t="shared" si="23"/>
        <v>0</v>
      </c>
      <c r="D79" s="2" t="e">
        <f t="shared" si="29"/>
        <v>#REF!</v>
      </c>
      <c r="E79" s="2" t="e">
        <f t="shared" si="2"/>
        <v>#REF!</v>
      </c>
      <c r="F79" s="68">
        <v>23</v>
      </c>
      <c r="G79" s="68">
        <v>8</v>
      </c>
      <c r="H79" s="69">
        <f t="shared" si="3"/>
        <v>46</v>
      </c>
      <c r="I79" s="22" t="e">
        <f t="shared" si="4"/>
        <v>#REF!</v>
      </c>
      <c r="J79" s="22" t="e">
        <f t="shared" si="5"/>
        <v>#REF!</v>
      </c>
      <c r="K79" s="42">
        <f t="shared" si="6"/>
        <v>0</v>
      </c>
      <c r="L79" s="43">
        <f t="shared" si="7"/>
        <v>0</v>
      </c>
      <c r="M79" s="43">
        <f t="shared" si="8"/>
        <v>0</v>
      </c>
      <c r="N79" s="23" t="e">
        <f t="shared" si="9"/>
        <v>#REF!</v>
      </c>
      <c r="O79" s="24">
        <v>1.1337480689622692</v>
      </c>
      <c r="P79" s="23"/>
      <c r="Q79" s="4"/>
      <c r="R79" s="3"/>
      <c r="S79" s="20"/>
      <c r="T79" s="3"/>
      <c r="U79" s="9"/>
      <c r="V79" s="70">
        <f t="shared" si="10"/>
        <v>0</v>
      </c>
      <c r="W79" s="71">
        <f t="shared" si="11"/>
        <v>0</v>
      </c>
      <c r="X79" s="72">
        <f t="shared" si="12"/>
        <v>0</v>
      </c>
      <c r="Z79" s="49">
        <f t="shared" si="13"/>
        <v>0</v>
      </c>
      <c r="AA79" s="49">
        <f t="shared" si="14"/>
        <v>0</v>
      </c>
      <c r="AB79" s="67"/>
      <c r="AC79" s="34" t="e">
        <f t="shared" si="15"/>
        <v>#REF!</v>
      </c>
      <c r="AD79" s="67">
        <f>+AD78</f>
        <v>15</v>
      </c>
      <c r="AE79" s="36">
        <f t="shared" si="16"/>
        <v>0</v>
      </c>
      <c r="AF79" s="36"/>
      <c r="AG79" s="73">
        <f t="shared" si="22"/>
        <v>0</v>
      </c>
      <c r="AH79" s="74"/>
      <c r="AI79" s="34"/>
      <c r="AJ79" s="34">
        <f t="shared" si="17"/>
        <v>0</v>
      </c>
      <c r="AL79" s="32">
        <f t="shared" si="1"/>
        <v>0.45</v>
      </c>
      <c r="AN79" s="35">
        <v>256.74</v>
      </c>
      <c r="AO79" s="36">
        <f t="shared" si="24"/>
        <v>85.58</v>
      </c>
      <c r="AP79" s="36">
        <f t="shared" si="25"/>
        <v>19.2555</v>
      </c>
      <c r="AQ79" s="34">
        <f t="shared" si="26"/>
        <v>38.511</v>
      </c>
      <c r="AR79" s="34">
        <f t="shared" si="27"/>
        <v>400.0865</v>
      </c>
      <c r="AV79" s="33" t="e">
        <f>+#REF!</f>
        <v>#REF!</v>
      </c>
      <c r="AW79" s="32" t="e">
        <f t="shared" si="18"/>
        <v>#REF!</v>
      </c>
      <c r="AX79" s="32" t="e">
        <f t="shared" si="19"/>
        <v>#REF!</v>
      </c>
      <c r="AY79" s="34"/>
      <c r="AZ79" s="34" t="e">
        <f t="shared" si="20"/>
        <v>#REF!</v>
      </c>
    </row>
    <row r="80" spans="1:52" ht="12.75" hidden="1">
      <c r="A80" s="19">
        <v>37987</v>
      </c>
      <c r="B80" s="25" t="e">
        <f>+#REF!</f>
        <v>#REF!</v>
      </c>
      <c r="C80" s="2">
        <f t="shared" si="23"/>
        <v>0</v>
      </c>
      <c r="D80" s="2" t="e">
        <f t="shared" si="29"/>
        <v>#REF!</v>
      </c>
      <c r="E80" s="2" t="e">
        <f t="shared" si="2"/>
        <v>#REF!</v>
      </c>
      <c r="F80" s="68">
        <v>22</v>
      </c>
      <c r="G80" s="68">
        <v>9</v>
      </c>
      <c r="H80" s="69">
        <f t="shared" si="3"/>
        <v>44</v>
      </c>
      <c r="I80" s="22" t="e">
        <f t="shared" si="4"/>
        <v>#REF!</v>
      </c>
      <c r="J80" s="22" t="e">
        <f t="shared" si="5"/>
        <v>#REF!</v>
      </c>
      <c r="K80" s="42" t="e">
        <f t="shared" si="6"/>
        <v>#REF!</v>
      </c>
      <c r="L80" s="43" t="e">
        <f t="shared" si="7"/>
        <v>#REF!</v>
      </c>
      <c r="M80" s="43">
        <f t="shared" si="8"/>
        <v>0</v>
      </c>
      <c r="N80" s="23" t="e">
        <f t="shared" si="9"/>
        <v>#REF!</v>
      </c>
      <c r="O80" s="24">
        <v>1.1322987267395475</v>
      </c>
      <c r="P80" s="23"/>
      <c r="Q80" s="4"/>
      <c r="R80" s="3"/>
      <c r="S80" s="20"/>
      <c r="T80" s="3"/>
      <c r="U80" s="9"/>
      <c r="V80" s="70">
        <f t="shared" si="10"/>
        <v>0</v>
      </c>
      <c r="W80" s="71">
        <f t="shared" si="11"/>
        <v>0</v>
      </c>
      <c r="X80" s="72">
        <f t="shared" si="12"/>
        <v>0</v>
      </c>
      <c r="Z80" s="49">
        <f t="shared" si="13"/>
        <v>0</v>
      </c>
      <c r="AA80" s="49" t="e">
        <f t="shared" si="14"/>
        <v>#REF!</v>
      </c>
      <c r="AB80" s="67"/>
      <c r="AC80" s="34" t="e">
        <f t="shared" si="15"/>
        <v>#REF!</v>
      </c>
      <c r="AD80" s="67">
        <f aca="true" t="shared" si="32" ref="AD80:AD91">INT((A80-$B$8)/364)</f>
        <v>15</v>
      </c>
      <c r="AE80" s="36">
        <f t="shared" si="16"/>
        <v>0</v>
      </c>
      <c r="AF80" s="36"/>
      <c r="AG80" s="73">
        <f t="shared" si="22"/>
        <v>0</v>
      </c>
      <c r="AH80" s="74" t="e">
        <f>+AC80/30*5</f>
        <v>#REF!</v>
      </c>
      <c r="AJ80" s="34" t="e">
        <f t="shared" si="17"/>
        <v>#REF!</v>
      </c>
      <c r="AL80" s="32">
        <f t="shared" si="1"/>
        <v>0.45</v>
      </c>
      <c r="AN80" s="35">
        <v>256.74</v>
      </c>
      <c r="AO80" s="36">
        <f t="shared" si="24"/>
        <v>85.58</v>
      </c>
      <c r="AP80" s="36">
        <f t="shared" si="25"/>
        <v>19.2555</v>
      </c>
      <c r="AQ80" s="34">
        <f t="shared" si="26"/>
        <v>38.511</v>
      </c>
      <c r="AR80" s="34">
        <f t="shared" si="27"/>
        <v>400.0865</v>
      </c>
      <c r="AV80" s="33" t="e">
        <f>+#REF!</f>
        <v>#REF!</v>
      </c>
      <c r="AW80" s="32" t="e">
        <f t="shared" si="18"/>
        <v>#REF!</v>
      </c>
      <c r="AX80" s="32" t="e">
        <f t="shared" si="19"/>
        <v>#REF!</v>
      </c>
      <c r="AY80" s="34"/>
      <c r="AZ80" s="34" t="e">
        <f t="shared" si="20"/>
        <v>#REF!</v>
      </c>
    </row>
    <row r="81" spans="1:52" ht="12.75" hidden="1">
      <c r="A81" s="19">
        <v>38018</v>
      </c>
      <c r="B81" s="25" t="e">
        <f>+#REF!</f>
        <v>#REF!</v>
      </c>
      <c r="C81" s="2">
        <f t="shared" si="23"/>
        <v>0</v>
      </c>
      <c r="D81" s="2" t="e">
        <f t="shared" si="29"/>
        <v>#REF!</v>
      </c>
      <c r="E81" s="2" t="e">
        <f t="shared" si="2"/>
        <v>#REF!</v>
      </c>
      <c r="F81" s="68">
        <v>20</v>
      </c>
      <c r="G81" s="68">
        <v>9</v>
      </c>
      <c r="H81" s="69">
        <f t="shared" si="3"/>
        <v>40</v>
      </c>
      <c r="I81" s="22" t="e">
        <f t="shared" si="4"/>
        <v>#REF!</v>
      </c>
      <c r="J81" s="22" t="e">
        <f t="shared" si="5"/>
        <v>#REF!</v>
      </c>
      <c r="K81" s="42">
        <f t="shared" si="6"/>
        <v>0</v>
      </c>
      <c r="L81" s="43">
        <f t="shared" si="7"/>
        <v>0</v>
      </c>
      <c r="M81" s="43">
        <f t="shared" si="8"/>
        <v>0</v>
      </c>
      <c r="N81" s="23" t="e">
        <f t="shared" si="9"/>
        <v>#REF!</v>
      </c>
      <c r="O81" s="24">
        <v>1.1317803712899719</v>
      </c>
      <c r="P81" s="23"/>
      <c r="Q81" s="4"/>
      <c r="R81" s="3"/>
      <c r="S81" s="20"/>
      <c r="T81" s="3"/>
      <c r="U81" s="9"/>
      <c r="V81" s="70">
        <f t="shared" si="10"/>
        <v>0</v>
      </c>
      <c r="W81" s="71">
        <f t="shared" si="11"/>
        <v>0</v>
      </c>
      <c r="X81" s="72">
        <f t="shared" si="12"/>
        <v>0</v>
      </c>
      <c r="Z81" s="49">
        <f t="shared" si="13"/>
        <v>0</v>
      </c>
      <c r="AA81" s="49">
        <f t="shared" si="14"/>
        <v>0</v>
      </c>
      <c r="AB81" s="67"/>
      <c r="AC81" s="34" t="e">
        <f t="shared" si="15"/>
        <v>#REF!</v>
      </c>
      <c r="AD81" s="67">
        <f t="shared" si="32"/>
        <v>15</v>
      </c>
      <c r="AE81" s="36">
        <f t="shared" si="16"/>
        <v>0</v>
      </c>
      <c r="AF81" s="36"/>
      <c r="AG81" s="73">
        <f t="shared" si="22"/>
        <v>0</v>
      </c>
      <c r="AH81" s="73"/>
      <c r="AJ81" s="34">
        <f t="shared" si="17"/>
        <v>0</v>
      </c>
      <c r="AL81" s="32">
        <f t="shared" si="1"/>
        <v>0.45</v>
      </c>
      <c r="AN81" s="35">
        <v>256.74</v>
      </c>
      <c r="AO81" s="36">
        <f t="shared" si="24"/>
        <v>85.58</v>
      </c>
      <c r="AP81" s="36">
        <f t="shared" si="25"/>
        <v>19.2555</v>
      </c>
      <c r="AQ81" s="34">
        <f t="shared" si="26"/>
        <v>38.511</v>
      </c>
      <c r="AR81" s="34">
        <f t="shared" si="27"/>
        <v>400.0865</v>
      </c>
      <c r="AV81" s="33" t="e">
        <f>+#REF!</f>
        <v>#REF!</v>
      </c>
      <c r="AW81" s="32" t="e">
        <f t="shared" si="18"/>
        <v>#REF!</v>
      </c>
      <c r="AX81" s="32" t="e">
        <f t="shared" si="19"/>
        <v>#REF!</v>
      </c>
      <c r="AY81" s="34"/>
      <c r="AZ81" s="34" t="e">
        <f t="shared" si="20"/>
        <v>#REF!</v>
      </c>
    </row>
    <row r="82" spans="1:52" ht="12.75" hidden="1">
      <c r="A82" s="19">
        <v>38047</v>
      </c>
      <c r="B82" s="25" t="e">
        <f>+#REF!</f>
        <v>#REF!</v>
      </c>
      <c r="C82" s="2">
        <f t="shared" si="23"/>
        <v>0</v>
      </c>
      <c r="D82" s="2" t="e">
        <f t="shared" si="29"/>
        <v>#REF!</v>
      </c>
      <c r="E82" s="2" t="e">
        <f t="shared" si="2"/>
        <v>#REF!</v>
      </c>
      <c r="F82" s="68">
        <v>23</v>
      </c>
      <c r="G82" s="68">
        <v>8</v>
      </c>
      <c r="H82" s="69">
        <f t="shared" si="3"/>
        <v>46</v>
      </c>
      <c r="I82" s="22" t="e">
        <f t="shared" si="4"/>
        <v>#REF!</v>
      </c>
      <c r="J82" s="22" t="e">
        <f t="shared" si="5"/>
        <v>#REF!</v>
      </c>
      <c r="K82" s="42">
        <f t="shared" si="6"/>
        <v>0</v>
      </c>
      <c r="L82" s="43">
        <f t="shared" si="7"/>
        <v>0</v>
      </c>
      <c r="M82" s="43">
        <f t="shared" si="8"/>
        <v>0</v>
      </c>
      <c r="N82" s="23" t="e">
        <f t="shared" si="9"/>
        <v>#REF!</v>
      </c>
      <c r="O82" s="24">
        <v>1.1297716366453041</v>
      </c>
      <c r="P82" s="23"/>
      <c r="Q82" s="4"/>
      <c r="R82" s="3"/>
      <c r="S82" s="20"/>
      <c r="T82" s="3"/>
      <c r="U82" s="9"/>
      <c r="V82" s="70">
        <f t="shared" si="10"/>
        <v>0</v>
      </c>
      <c r="W82" s="71">
        <f t="shared" si="11"/>
        <v>0</v>
      </c>
      <c r="X82" s="72">
        <f t="shared" si="12"/>
        <v>0</v>
      </c>
      <c r="Z82" s="49">
        <f t="shared" si="13"/>
        <v>0</v>
      </c>
      <c r="AA82" s="49">
        <f t="shared" si="14"/>
        <v>0</v>
      </c>
      <c r="AB82" s="67"/>
      <c r="AC82" s="34" t="e">
        <f t="shared" si="15"/>
        <v>#REF!</v>
      </c>
      <c r="AD82" s="67">
        <f t="shared" si="32"/>
        <v>15</v>
      </c>
      <c r="AE82" s="36">
        <f t="shared" si="16"/>
        <v>0</v>
      </c>
      <c r="AF82" s="36"/>
      <c r="AG82" s="73">
        <f t="shared" si="22"/>
        <v>0</v>
      </c>
      <c r="AH82" s="75"/>
      <c r="AJ82" s="34">
        <f t="shared" si="17"/>
        <v>0</v>
      </c>
      <c r="AL82" s="32">
        <f t="shared" si="1"/>
        <v>0.45</v>
      </c>
      <c r="AN82" s="35">
        <v>256.74</v>
      </c>
      <c r="AO82" s="36">
        <f t="shared" si="24"/>
        <v>85.58</v>
      </c>
      <c r="AP82" s="36">
        <f t="shared" si="25"/>
        <v>19.2555</v>
      </c>
      <c r="AQ82" s="34">
        <f t="shared" si="26"/>
        <v>38.511</v>
      </c>
      <c r="AR82" s="34">
        <f t="shared" si="27"/>
        <v>400.0865</v>
      </c>
      <c r="AV82" s="33" t="e">
        <f>+#REF!</f>
        <v>#REF!</v>
      </c>
      <c r="AW82" s="32" t="e">
        <f t="shared" si="18"/>
        <v>#REF!</v>
      </c>
      <c r="AX82" s="32" t="e">
        <f t="shared" si="19"/>
        <v>#REF!</v>
      </c>
      <c r="AY82" s="34"/>
      <c r="AZ82" s="34" t="e">
        <f t="shared" si="20"/>
        <v>#REF!</v>
      </c>
    </row>
    <row r="83" spans="1:52" ht="12.75" hidden="1">
      <c r="A83" s="19">
        <v>38078</v>
      </c>
      <c r="B83" s="25" t="e">
        <f>+#REF!</f>
        <v>#REF!</v>
      </c>
      <c r="C83" s="2">
        <f t="shared" si="23"/>
        <v>0</v>
      </c>
      <c r="D83" s="2" t="e">
        <f t="shared" si="29"/>
        <v>#REF!</v>
      </c>
      <c r="E83" s="2" t="e">
        <f t="shared" si="2"/>
        <v>#REF!</v>
      </c>
      <c r="F83" s="68">
        <v>22</v>
      </c>
      <c r="G83" s="68">
        <v>8</v>
      </c>
      <c r="H83" s="69">
        <f t="shared" si="3"/>
        <v>44</v>
      </c>
      <c r="I83" s="22" t="e">
        <f t="shared" si="4"/>
        <v>#REF!</v>
      </c>
      <c r="J83" s="22" t="e">
        <f t="shared" si="5"/>
        <v>#REF!</v>
      </c>
      <c r="K83" s="42">
        <f t="shared" si="6"/>
        <v>0</v>
      </c>
      <c r="L83" s="43">
        <f t="shared" si="7"/>
        <v>0</v>
      </c>
      <c r="M83" s="43">
        <f t="shared" si="8"/>
        <v>0</v>
      </c>
      <c r="N83" s="23" t="e">
        <f t="shared" si="9"/>
        <v>#REF!</v>
      </c>
      <c r="O83" s="24">
        <v>1.1287850782074123</v>
      </c>
      <c r="P83" s="23"/>
      <c r="Q83" s="4"/>
      <c r="R83" s="3"/>
      <c r="S83" s="20"/>
      <c r="T83" s="3"/>
      <c r="U83" s="9"/>
      <c r="V83" s="70">
        <f t="shared" si="10"/>
        <v>0</v>
      </c>
      <c r="W83" s="71">
        <f t="shared" si="11"/>
        <v>0</v>
      </c>
      <c r="X83" s="72">
        <f t="shared" si="12"/>
        <v>0</v>
      </c>
      <c r="Z83" s="49">
        <f t="shared" si="13"/>
        <v>0</v>
      </c>
      <c r="AA83" s="49">
        <f t="shared" si="14"/>
        <v>0</v>
      </c>
      <c r="AB83" s="67"/>
      <c r="AC83" s="34" t="e">
        <f t="shared" si="15"/>
        <v>#REF!</v>
      </c>
      <c r="AD83" s="67">
        <f t="shared" si="32"/>
        <v>15</v>
      </c>
      <c r="AE83" s="36">
        <f t="shared" si="16"/>
        <v>0</v>
      </c>
      <c r="AF83" s="36"/>
      <c r="AG83" s="73">
        <f t="shared" si="22"/>
        <v>0</v>
      </c>
      <c r="AH83" s="75"/>
      <c r="AJ83" s="34">
        <f t="shared" si="17"/>
        <v>0</v>
      </c>
      <c r="AL83" s="32">
        <f t="shared" si="1"/>
        <v>0.45</v>
      </c>
      <c r="AN83" s="35">
        <v>256.74</v>
      </c>
      <c r="AO83" s="36">
        <f t="shared" si="24"/>
        <v>85.58</v>
      </c>
      <c r="AP83" s="36">
        <f t="shared" si="25"/>
        <v>19.2555</v>
      </c>
      <c r="AQ83" s="34">
        <f t="shared" si="26"/>
        <v>38.511</v>
      </c>
      <c r="AR83" s="34">
        <f t="shared" si="27"/>
        <v>400.0865</v>
      </c>
      <c r="AV83" s="33" t="e">
        <f>+#REF!</f>
        <v>#REF!</v>
      </c>
      <c r="AW83" s="32" t="e">
        <f t="shared" si="18"/>
        <v>#REF!</v>
      </c>
      <c r="AX83" s="32" t="e">
        <f t="shared" si="19"/>
        <v>#REF!</v>
      </c>
      <c r="AY83" s="34"/>
      <c r="AZ83" s="34" t="e">
        <f t="shared" si="20"/>
        <v>#REF!</v>
      </c>
    </row>
    <row r="84" spans="1:52" ht="12.75" hidden="1">
      <c r="A84" s="19">
        <v>38108</v>
      </c>
      <c r="B84" s="25" t="e">
        <f>+#REF!</f>
        <v>#REF!</v>
      </c>
      <c r="C84" s="2">
        <f t="shared" si="23"/>
        <v>0</v>
      </c>
      <c r="D84" s="2" t="e">
        <f t="shared" si="29"/>
        <v>#REF!</v>
      </c>
      <c r="E84" s="2" t="e">
        <f t="shared" si="2"/>
        <v>#REF!</v>
      </c>
      <c r="F84" s="68">
        <v>21</v>
      </c>
      <c r="G84" s="68">
        <v>10</v>
      </c>
      <c r="H84" s="69">
        <f t="shared" si="3"/>
        <v>42</v>
      </c>
      <c r="I84" s="22" t="e">
        <f t="shared" si="4"/>
        <v>#REF!</v>
      </c>
      <c r="J84" s="22" t="e">
        <f t="shared" si="5"/>
        <v>#REF!</v>
      </c>
      <c r="K84" s="42" t="e">
        <f t="shared" si="6"/>
        <v>#REF!</v>
      </c>
      <c r="L84" s="43" t="e">
        <f t="shared" si="7"/>
        <v>#REF!</v>
      </c>
      <c r="M84" s="43" t="e">
        <f t="shared" si="8"/>
        <v>#REF!</v>
      </c>
      <c r="N84" s="23" t="e">
        <f t="shared" si="9"/>
        <v>#REF!</v>
      </c>
      <c r="O84" s="24">
        <v>1.1270426704259957</v>
      </c>
      <c r="P84" s="23"/>
      <c r="Q84" s="4"/>
      <c r="R84" s="3"/>
      <c r="S84" s="20"/>
      <c r="T84" s="3"/>
      <c r="U84" s="9"/>
      <c r="V84" s="70">
        <f t="shared" si="10"/>
        <v>0</v>
      </c>
      <c r="W84" s="71">
        <f t="shared" si="11"/>
        <v>0</v>
      </c>
      <c r="X84" s="72">
        <f t="shared" si="12"/>
        <v>0</v>
      </c>
      <c r="Z84" s="49" t="e">
        <f t="shared" si="13"/>
        <v>#REF!</v>
      </c>
      <c r="AA84" s="49">
        <f t="shared" si="14"/>
        <v>0</v>
      </c>
      <c r="AB84" s="67"/>
      <c r="AC84" s="34" t="e">
        <f t="shared" si="15"/>
        <v>#REF!</v>
      </c>
      <c r="AD84" s="67">
        <f t="shared" si="32"/>
        <v>16</v>
      </c>
      <c r="AE84" s="36" t="e">
        <f t="shared" si="16"/>
        <v>#REF!</v>
      </c>
      <c r="AF84" s="36"/>
      <c r="AG84" s="73" t="e">
        <f t="shared" si="22"/>
        <v>#REF!</v>
      </c>
      <c r="AH84" s="75"/>
      <c r="AJ84" s="34" t="e">
        <f t="shared" si="17"/>
        <v>#REF!</v>
      </c>
      <c r="AL84" s="32">
        <f t="shared" si="1"/>
        <v>0.45</v>
      </c>
      <c r="AN84" s="35">
        <v>256.74</v>
      </c>
      <c r="AO84" s="36">
        <f t="shared" si="24"/>
        <v>85.58</v>
      </c>
      <c r="AP84" s="36">
        <f t="shared" si="25"/>
        <v>19.2555</v>
      </c>
      <c r="AQ84" s="34">
        <f t="shared" si="26"/>
        <v>41.0784</v>
      </c>
      <c r="AR84" s="34">
        <f t="shared" si="27"/>
        <v>402.6539</v>
      </c>
      <c r="AV84" s="33" t="e">
        <f>+#REF!</f>
        <v>#REF!</v>
      </c>
      <c r="AW84" s="32" t="e">
        <f t="shared" si="18"/>
        <v>#REF!</v>
      </c>
      <c r="AX84" s="32" t="e">
        <f t="shared" si="19"/>
        <v>#REF!</v>
      </c>
      <c r="AY84" s="34"/>
      <c r="AZ84" s="34" t="e">
        <f t="shared" si="20"/>
        <v>#REF!</v>
      </c>
    </row>
    <row r="85" spans="1:52" ht="12.75" hidden="1">
      <c r="A85" s="19">
        <v>38139</v>
      </c>
      <c r="B85" s="25" t="e">
        <f>+#REF!</f>
        <v>#REF!</v>
      </c>
      <c r="C85" s="2">
        <f t="shared" si="23"/>
        <v>0</v>
      </c>
      <c r="D85" s="2" t="e">
        <f t="shared" si="29"/>
        <v>#REF!</v>
      </c>
      <c r="E85" s="2" t="e">
        <f t="shared" si="2"/>
        <v>#REF!</v>
      </c>
      <c r="F85" s="68">
        <v>22</v>
      </c>
      <c r="G85" s="68">
        <v>8</v>
      </c>
      <c r="H85" s="69">
        <f t="shared" si="3"/>
        <v>44</v>
      </c>
      <c r="I85" s="22" t="e">
        <f t="shared" si="4"/>
        <v>#REF!</v>
      </c>
      <c r="J85" s="22" t="e">
        <f t="shared" si="5"/>
        <v>#REF!</v>
      </c>
      <c r="K85" s="42">
        <f t="shared" si="6"/>
        <v>0</v>
      </c>
      <c r="L85" s="43">
        <f t="shared" si="7"/>
        <v>0</v>
      </c>
      <c r="M85" s="43">
        <f t="shared" si="8"/>
        <v>0</v>
      </c>
      <c r="N85" s="23" t="e">
        <f t="shared" si="9"/>
        <v>#REF!</v>
      </c>
      <c r="O85" s="24">
        <v>1.1250614376992563</v>
      </c>
      <c r="P85" s="23"/>
      <c r="Q85" s="4"/>
      <c r="R85" s="3"/>
      <c r="S85" s="20"/>
      <c r="T85" s="3"/>
      <c r="U85" s="9"/>
      <c r="V85" s="70">
        <f t="shared" si="10"/>
        <v>0</v>
      </c>
      <c r="W85" s="71">
        <f t="shared" si="11"/>
        <v>0</v>
      </c>
      <c r="X85" s="72">
        <f t="shared" si="12"/>
        <v>0</v>
      </c>
      <c r="Z85" s="49">
        <f t="shared" si="13"/>
        <v>0</v>
      </c>
      <c r="AA85" s="49">
        <f t="shared" si="14"/>
        <v>0</v>
      </c>
      <c r="AB85" s="67"/>
      <c r="AC85" s="34" t="e">
        <f t="shared" si="15"/>
        <v>#REF!</v>
      </c>
      <c r="AD85" s="67">
        <f t="shared" si="32"/>
        <v>16</v>
      </c>
      <c r="AE85" s="36">
        <f t="shared" si="16"/>
        <v>0</v>
      </c>
      <c r="AF85" s="36"/>
      <c r="AG85" s="73">
        <f t="shared" si="22"/>
        <v>0</v>
      </c>
      <c r="AH85" s="75"/>
      <c r="AI85" s="34"/>
      <c r="AJ85" s="34">
        <f t="shared" si="17"/>
        <v>0</v>
      </c>
      <c r="AL85" s="32">
        <f t="shared" si="1"/>
        <v>0.45</v>
      </c>
      <c r="AN85" s="35">
        <v>256.74</v>
      </c>
      <c r="AO85" s="36">
        <f t="shared" si="24"/>
        <v>85.58</v>
      </c>
      <c r="AP85" s="36">
        <f t="shared" si="25"/>
        <v>19.2555</v>
      </c>
      <c r="AQ85" s="34">
        <f t="shared" si="26"/>
        <v>41.0784</v>
      </c>
      <c r="AR85" s="34">
        <f t="shared" si="27"/>
        <v>402.6539</v>
      </c>
      <c r="AV85" s="33" t="e">
        <f>+#REF!</f>
        <v>#REF!</v>
      </c>
      <c r="AW85" s="32" t="e">
        <f t="shared" si="18"/>
        <v>#REF!</v>
      </c>
      <c r="AX85" s="32" t="e">
        <f t="shared" si="19"/>
        <v>#REF!</v>
      </c>
      <c r="AY85" s="34"/>
      <c r="AZ85" s="34" t="e">
        <f t="shared" si="20"/>
        <v>#REF!</v>
      </c>
    </row>
    <row r="86" spans="1:52" ht="12.75" hidden="1">
      <c r="A86" s="19">
        <v>38169</v>
      </c>
      <c r="B86" s="25" t="e">
        <f>+#REF!</f>
        <v>#REF!</v>
      </c>
      <c r="C86" s="2">
        <f t="shared" si="23"/>
        <v>0</v>
      </c>
      <c r="D86" s="2" t="e">
        <f t="shared" si="29"/>
        <v>#REF!</v>
      </c>
      <c r="E86" s="2" t="e">
        <f t="shared" si="2"/>
        <v>#REF!</v>
      </c>
      <c r="F86" s="68">
        <v>22</v>
      </c>
      <c r="G86" s="68">
        <v>9</v>
      </c>
      <c r="H86" s="69">
        <f t="shared" si="3"/>
        <v>44</v>
      </c>
      <c r="I86" s="22" t="e">
        <f t="shared" si="4"/>
        <v>#REF!</v>
      </c>
      <c r="J86" s="22" t="e">
        <f t="shared" si="5"/>
        <v>#REF!</v>
      </c>
      <c r="K86" s="42">
        <f t="shared" si="6"/>
        <v>0</v>
      </c>
      <c r="L86" s="43">
        <f t="shared" si="7"/>
        <v>0</v>
      </c>
      <c r="M86" s="43">
        <f t="shared" si="8"/>
        <v>0</v>
      </c>
      <c r="N86" s="23" t="e">
        <f t="shared" si="9"/>
        <v>#REF!</v>
      </c>
      <c r="O86" s="24">
        <v>1.1228695965890867</v>
      </c>
      <c r="P86" s="23"/>
      <c r="Q86" s="4"/>
      <c r="R86" s="3"/>
      <c r="S86" s="20"/>
      <c r="T86" s="3"/>
      <c r="U86" s="9"/>
      <c r="V86" s="70">
        <f t="shared" si="10"/>
        <v>0</v>
      </c>
      <c r="W86" s="71">
        <f t="shared" si="11"/>
        <v>0</v>
      </c>
      <c r="X86" s="72">
        <f t="shared" si="12"/>
        <v>0</v>
      </c>
      <c r="Z86" s="49">
        <f t="shared" si="13"/>
        <v>0</v>
      </c>
      <c r="AA86" s="49">
        <f t="shared" si="14"/>
        <v>0</v>
      </c>
      <c r="AB86" s="67"/>
      <c r="AC86" s="34" t="e">
        <f t="shared" si="15"/>
        <v>#REF!</v>
      </c>
      <c r="AD86" s="67">
        <f t="shared" si="32"/>
        <v>16</v>
      </c>
      <c r="AE86" s="36">
        <f t="shared" si="16"/>
        <v>0</v>
      </c>
      <c r="AF86" s="36"/>
      <c r="AG86" s="73">
        <f t="shared" si="22"/>
        <v>0</v>
      </c>
      <c r="AH86" s="75"/>
      <c r="AJ86" s="34">
        <f t="shared" si="17"/>
        <v>0</v>
      </c>
      <c r="AL86" s="32">
        <f t="shared" si="1"/>
        <v>0.45</v>
      </c>
      <c r="AN86" s="35">
        <v>256.74</v>
      </c>
      <c r="AO86" s="36">
        <f t="shared" si="24"/>
        <v>85.58</v>
      </c>
      <c r="AP86" s="36">
        <f t="shared" si="25"/>
        <v>19.2555</v>
      </c>
      <c r="AQ86" s="34">
        <f t="shared" si="26"/>
        <v>41.0784</v>
      </c>
      <c r="AR86" s="34">
        <f t="shared" si="27"/>
        <v>402.6539</v>
      </c>
      <c r="AV86" s="33" t="e">
        <f>+#REF!</f>
        <v>#REF!</v>
      </c>
      <c r="AW86" s="32" t="e">
        <f t="shared" si="18"/>
        <v>#REF!</v>
      </c>
      <c r="AX86" s="32" t="e">
        <f t="shared" si="19"/>
        <v>#REF!</v>
      </c>
      <c r="AY86" s="34"/>
      <c r="AZ86" s="34" t="e">
        <f t="shared" si="20"/>
        <v>#REF!</v>
      </c>
    </row>
    <row r="87" spans="1:52" ht="12.75" hidden="1">
      <c r="A87" s="19">
        <v>38200</v>
      </c>
      <c r="B87" s="25" t="e">
        <f>+#REF!</f>
        <v>#REF!</v>
      </c>
      <c r="C87" s="2">
        <f t="shared" si="23"/>
        <v>0</v>
      </c>
      <c r="D87" s="2" t="e">
        <f t="shared" si="29"/>
        <v>#REF!</v>
      </c>
      <c r="E87" s="2" t="e">
        <f t="shared" si="2"/>
        <v>#REF!</v>
      </c>
      <c r="F87" s="68">
        <v>22</v>
      </c>
      <c r="G87" s="68">
        <v>9</v>
      </c>
      <c r="H87" s="69">
        <f t="shared" si="3"/>
        <v>44</v>
      </c>
      <c r="I87" s="22" t="e">
        <f t="shared" si="4"/>
        <v>#REF!</v>
      </c>
      <c r="J87" s="22" t="e">
        <f t="shared" si="5"/>
        <v>#REF!</v>
      </c>
      <c r="K87" s="42">
        <f t="shared" si="6"/>
        <v>0</v>
      </c>
      <c r="L87" s="43">
        <f t="shared" si="7"/>
        <v>0</v>
      </c>
      <c r="M87" s="43">
        <f t="shared" si="8"/>
        <v>0</v>
      </c>
      <c r="N87" s="23" t="e">
        <f t="shared" si="9"/>
        <v>#REF!</v>
      </c>
      <c r="O87" s="24">
        <v>1.1206227473249721</v>
      </c>
      <c r="P87" s="23"/>
      <c r="Q87" s="4"/>
      <c r="R87" s="3"/>
      <c r="S87" s="20"/>
      <c r="T87" s="3"/>
      <c r="U87" s="9"/>
      <c r="V87" s="70">
        <f t="shared" si="10"/>
        <v>0</v>
      </c>
      <c r="W87" s="71">
        <f t="shared" si="11"/>
        <v>0</v>
      </c>
      <c r="X87" s="72">
        <f t="shared" si="12"/>
        <v>0</v>
      </c>
      <c r="Z87" s="49">
        <f t="shared" si="13"/>
        <v>0</v>
      </c>
      <c r="AA87" s="49">
        <f t="shared" si="14"/>
        <v>0</v>
      </c>
      <c r="AB87" s="67"/>
      <c r="AC87" s="34" t="e">
        <f t="shared" si="15"/>
        <v>#REF!</v>
      </c>
      <c r="AD87" s="67">
        <f t="shared" si="32"/>
        <v>16</v>
      </c>
      <c r="AE87" s="36">
        <f t="shared" si="16"/>
        <v>0</v>
      </c>
      <c r="AF87" s="36"/>
      <c r="AG87" s="73">
        <f t="shared" si="22"/>
        <v>0</v>
      </c>
      <c r="AH87" s="75"/>
      <c r="AJ87" s="34">
        <f t="shared" si="17"/>
        <v>0</v>
      </c>
      <c r="AL87" s="32">
        <f t="shared" si="1"/>
        <v>0.45</v>
      </c>
      <c r="AN87" s="35">
        <v>256.74</v>
      </c>
      <c r="AO87" s="36">
        <f t="shared" si="24"/>
        <v>85.58</v>
      </c>
      <c r="AP87" s="36">
        <f t="shared" si="25"/>
        <v>19.2555</v>
      </c>
      <c r="AQ87" s="34">
        <f t="shared" si="26"/>
        <v>41.0784</v>
      </c>
      <c r="AR87" s="34">
        <f t="shared" si="27"/>
        <v>402.6539</v>
      </c>
      <c r="AV87" s="33" t="e">
        <f>+#REF!</f>
        <v>#REF!</v>
      </c>
      <c r="AW87" s="32" t="e">
        <f t="shared" si="18"/>
        <v>#REF!</v>
      </c>
      <c r="AX87" s="32" t="e">
        <f t="shared" si="19"/>
        <v>#REF!</v>
      </c>
      <c r="AY87" s="34"/>
      <c r="AZ87" s="34" t="e">
        <f t="shared" si="20"/>
        <v>#REF!</v>
      </c>
    </row>
    <row r="88" spans="1:52" ht="12.75" hidden="1">
      <c r="A88" s="19">
        <v>38231</v>
      </c>
      <c r="B88" s="25" t="e">
        <f>+#REF!</f>
        <v>#REF!</v>
      </c>
      <c r="C88" s="2">
        <f t="shared" si="23"/>
        <v>0</v>
      </c>
      <c r="D88" s="2" t="e">
        <f t="shared" si="29"/>
        <v>#REF!</v>
      </c>
      <c r="E88" s="2" t="e">
        <f t="shared" si="2"/>
        <v>#REF!</v>
      </c>
      <c r="F88" s="68">
        <v>22</v>
      </c>
      <c r="G88" s="68">
        <v>8</v>
      </c>
      <c r="H88" s="69">
        <f t="shared" si="3"/>
        <v>44</v>
      </c>
      <c r="I88" s="22" t="e">
        <f t="shared" si="4"/>
        <v>#REF!</v>
      </c>
      <c r="J88" s="22" t="e">
        <f t="shared" si="5"/>
        <v>#REF!</v>
      </c>
      <c r="K88" s="42">
        <f t="shared" si="6"/>
        <v>0</v>
      </c>
      <c r="L88" s="43">
        <f t="shared" si="7"/>
        <v>0</v>
      </c>
      <c r="M88" s="43">
        <f t="shared" si="8"/>
        <v>0</v>
      </c>
      <c r="N88" s="23" t="e">
        <f t="shared" si="9"/>
        <v>#REF!</v>
      </c>
      <c r="O88" s="24">
        <v>1.118689651590785</v>
      </c>
      <c r="P88" s="23"/>
      <c r="Q88" s="4"/>
      <c r="R88" s="3"/>
      <c r="S88" s="20"/>
      <c r="T88" s="3"/>
      <c r="U88" s="9"/>
      <c r="V88" s="70">
        <f t="shared" si="10"/>
        <v>0</v>
      </c>
      <c r="W88" s="71">
        <f t="shared" si="11"/>
        <v>0</v>
      </c>
      <c r="X88" s="72">
        <f t="shared" si="12"/>
        <v>0</v>
      </c>
      <c r="Z88" s="49">
        <f t="shared" si="13"/>
        <v>0</v>
      </c>
      <c r="AA88" s="49">
        <f t="shared" si="14"/>
        <v>0</v>
      </c>
      <c r="AB88" s="67"/>
      <c r="AC88" s="34" t="e">
        <f t="shared" si="15"/>
        <v>#REF!</v>
      </c>
      <c r="AD88" s="67">
        <f t="shared" si="32"/>
        <v>16</v>
      </c>
      <c r="AE88" s="36">
        <f t="shared" si="16"/>
        <v>0</v>
      </c>
      <c r="AF88" s="36"/>
      <c r="AG88" s="73">
        <f t="shared" si="22"/>
        <v>0</v>
      </c>
      <c r="AH88" s="75"/>
      <c r="AJ88" s="34">
        <f t="shared" si="17"/>
        <v>0</v>
      </c>
      <c r="AL88" s="32">
        <f t="shared" si="1"/>
        <v>0.45</v>
      </c>
      <c r="AN88" s="35">
        <v>278.52</v>
      </c>
      <c r="AO88" s="36">
        <f t="shared" si="24"/>
        <v>92.83999999999999</v>
      </c>
      <c r="AP88" s="36">
        <f t="shared" si="25"/>
        <v>20.889</v>
      </c>
      <c r="AQ88" s="34">
        <f t="shared" si="26"/>
        <v>44.563199999999995</v>
      </c>
      <c r="AR88" s="34">
        <f t="shared" si="27"/>
        <v>436.81219999999996</v>
      </c>
      <c r="AV88" s="33" t="e">
        <f>+#REF!</f>
        <v>#REF!</v>
      </c>
      <c r="AW88" s="32" t="e">
        <f t="shared" si="18"/>
        <v>#REF!</v>
      </c>
      <c r="AX88" s="32" t="e">
        <f t="shared" si="19"/>
        <v>#REF!</v>
      </c>
      <c r="AY88" s="34"/>
      <c r="AZ88" s="34" t="e">
        <f t="shared" si="20"/>
        <v>#REF!</v>
      </c>
    </row>
    <row r="89" spans="1:52" ht="12.75" hidden="1">
      <c r="A89" s="19">
        <v>38261</v>
      </c>
      <c r="B89" s="25" t="e">
        <f>+#REF!</f>
        <v>#REF!</v>
      </c>
      <c r="C89" s="2">
        <f t="shared" si="23"/>
        <v>0</v>
      </c>
      <c r="D89" s="2" t="e">
        <f t="shared" si="29"/>
        <v>#REF!</v>
      </c>
      <c r="E89" s="2" t="e">
        <f t="shared" si="2"/>
        <v>#REF!</v>
      </c>
      <c r="F89" s="68">
        <v>21</v>
      </c>
      <c r="G89" s="68">
        <v>10</v>
      </c>
      <c r="H89" s="69">
        <f t="shared" si="3"/>
        <v>42</v>
      </c>
      <c r="I89" s="22" t="e">
        <f t="shared" si="4"/>
        <v>#REF!</v>
      </c>
      <c r="J89" s="22" t="e">
        <f t="shared" si="5"/>
        <v>#REF!</v>
      </c>
      <c r="K89" s="42">
        <f t="shared" si="6"/>
        <v>0</v>
      </c>
      <c r="L89" s="43">
        <f t="shared" si="7"/>
        <v>0</v>
      </c>
      <c r="M89" s="43">
        <f t="shared" si="8"/>
        <v>0</v>
      </c>
      <c r="N89" s="23" t="e">
        <f t="shared" si="9"/>
        <v>#REF!</v>
      </c>
      <c r="O89" s="24">
        <v>1.1174515158070193</v>
      </c>
      <c r="P89" s="23"/>
      <c r="Q89" s="4"/>
      <c r="R89" s="3"/>
      <c r="S89" s="20"/>
      <c r="T89" s="3"/>
      <c r="U89" s="9"/>
      <c r="V89" s="70">
        <f t="shared" si="10"/>
        <v>0</v>
      </c>
      <c r="W89" s="71">
        <f t="shared" si="11"/>
        <v>0</v>
      </c>
      <c r="X89" s="72">
        <f t="shared" si="12"/>
        <v>0</v>
      </c>
      <c r="Z89" s="49">
        <f t="shared" si="13"/>
        <v>0</v>
      </c>
      <c r="AA89" s="49">
        <f t="shared" si="14"/>
        <v>0</v>
      </c>
      <c r="AB89" s="67"/>
      <c r="AC89" s="34" t="e">
        <f t="shared" si="15"/>
        <v>#REF!</v>
      </c>
      <c r="AD89" s="67">
        <f t="shared" si="32"/>
        <v>16</v>
      </c>
      <c r="AE89" s="36">
        <f t="shared" si="16"/>
        <v>0</v>
      </c>
      <c r="AF89" s="36"/>
      <c r="AG89" s="73">
        <f t="shared" si="22"/>
        <v>0</v>
      </c>
      <c r="AH89" s="75"/>
      <c r="AJ89" s="34">
        <f t="shared" si="17"/>
        <v>0</v>
      </c>
      <c r="AL89" s="32">
        <f aca="true" t="shared" si="33" ref="AL89:AL152">IF(AD89&lt;5,0.3,IF(AD89&lt;10,0.4,IF(AD89&lt;20,0.45,0.5)))</f>
        <v>0.45</v>
      </c>
      <c r="AN89" s="35">
        <v>278.52</v>
      </c>
      <c r="AO89" s="36">
        <f t="shared" si="24"/>
        <v>92.83999999999999</v>
      </c>
      <c r="AP89" s="36">
        <f t="shared" si="25"/>
        <v>20.889</v>
      </c>
      <c r="AQ89" s="34">
        <f t="shared" si="26"/>
        <v>44.563199999999995</v>
      </c>
      <c r="AR89" s="34">
        <f t="shared" si="27"/>
        <v>436.81219999999996</v>
      </c>
      <c r="AV89" s="33" t="e">
        <f>+#REF!</f>
        <v>#REF!</v>
      </c>
      <c r="AW89" s="32" t="e">
        <f t="shared" si="18"/>
        <v>#REF!</v>
      </c>
      <c r="AX89" s="32" t="e">
        <f t="shared" si="19"/>
        <v>#REF!</v>
      </c>
      <c r="AY89" s="34"/>
      <c r="AZ89" s="34" t="e">
        <f t="shared" si="20"/>
        <v>#REF!</v>
      </c>
    </row>
    <row r="90" spans="1:52" ht="12.75" hidden="1">
      <c r="A90" s="19">
        <v>38292</v>
      </c>
      <c r="B90" s="25" t="e">
        <f>+#REF!</f>
        <v>#REF!</v>
      </c>
      <c r="C90" s="2">
        <f t="shared" si="23"/>
        <v>0</v>
      </c>
      <c r="D90" s="2" t="e">
        <f aca="true" t="shared" si="34" ref="D90:D153">+AZ90</f>
        <v>#REF!</v>
      </c>
      <c r="E90" s="2" t="e">
        <f aca="true" t="shared" si="35" ref="E90:E131">+C90+B90+D90</f>
        <v>#REF!</v>
      </c>
      <c r="F90" s="68">
        <v>22</v>
      </c>
      <c r="G90" s="68">
        <v>8</v>
      </c>
      <c r="H90" s="69">
        <f aca="true" t="shared" si="36" ref="H90:H153">2*F90</f>
        <v>44</v>
      </c>
      <c r="I90" s="22" t="e">
        <f aca="true" t="shared" si="37" ref="I90:I153">+E90/150*1.5*H90</f>
        <v>#REF!</v>
      </c>
      <c r="J90" s="22" t="e">
        <f aca="true" t="shared" si="38" ref="J90:J153">+I90/F90*G90</f>
        <v>#REF!</v>
      </c>
      <c r="K90" s="42">
        <f aca="true" t="shared" si="39" ref="K90:K153">+Z90+AA90</f>
        <v>0</v>
      </c>
      <c r="L90" s="43">
        <f aca="true" t="shared" si="40" ref="L90:L153">+AJ90-M90</f>
        <v>0</v>
      </c>
      <c r="M90" s="43">
        <f aca="true" t="shared" si="41" ref="M90:M153">+AG90</f>
        <v>0</v>
      </c>
      <c r="N90" s="23" t="e">
        <f aca="true" t="shared" si="42" ref="N90:N153">+I90+J90+L90+M90</f>
        <v>#REF!</v>
      </c>
      <c r="O90" s="24">
        <v>1.1161723819136946</v>
      </c>
      <c r="P90" s="23"/>
      <c r="Q90" s="4"/>
      <c r="R90" s="3"/>
      <c r="S90" s="20"/>
      <c r="T90" s="3"/>
      <c r="U90" s="9"/>
      <c r="V90" s="70">
        <f aca="true" t="shared" si="43" ref="V90:V153">+P90</f>
        <v>0</v>
      </c>
      <c r="W90" s="71">
        <f aca="true" t="shared" si="44" ref="W90:W153">+V90*0.11</f>
        <v>0</v>
      </c>
      <c r="X90" s="72">
        <f aca="true" t="shared" si="45" ref="X90:X153">+V90*0.265</f>
        <v>0</v>
      </c>
      <c r="Z90" s="49">
        <f aca="true" t="shared" si="46" ref="Z90:Z153">IF(AE90&gt;1,18,0)</f>
        <v>0</v>
      </c>
      <c r="AA90" s="49">
        <f aca="true" t="shared" si="47" ref="AA90:AA153">IF(AH90&gt;1,5,0)</f>
        <v>0</v>
      </c>
      <c r="AB90" s="67"/>
      <c r="AC90" s="34" t="e">
        <f aca="true" t="shared" si="48" ref="AC90:AC112">+I90+J90</f>
        <v>#REF!</v>
      </c>
      <c r="AD90" s="67">
        <f t="shared" si="32"/>
        <v>16</v>
      </c>
      <c r="AE90" s="36">
        <f aca="true" t="shared" si="49" ref="AE90:AE112">IF(AD90=AD89,0,AC90/30*18)</f>
        <v>0</v>
      </c>
      <c r="AF90" s="36"/>
      <c r="AG90" s="73">
        <f t="shared" si="22"/>
        <v>0</v>
      </c>
      <c r="AH90" s="75"/>
      <c r="AJ90" s="34">
        <f aca="true" t="shared" si="50" ref="AJ90:AJ153">+AE90+AG90+AH90+AI90</f>
        <v>0</v>
      </c>
      <c r="AL90" s="32">
        <f t="shared" si="33"/>
        <v>0.45</v>
      </c>
      <c r="AN90" s="35">
        <v>278.52</v>
      </c>
      <c r="AO90" s="36">
        <f t="shared" si="24"/>
        <v>92.83999999999999</v>
      </c>
      <c r="AP90" s="36">
        <f t="shared" si="25"/>
        <v>20.889</v>
      </c>
      <c r="AQ90" s="34">
        <f t="shared" si="26"/>
        <v>44.563199999999995</v>
      </c>
      <c r="AR90" s="34">
        <f t="shared" si="27"/>
        <v>436.81219999999996</v>
      </c>
      <c r="AV90" s="33" t="e">
        <f>+#REF!</f>
        <v>#REF!</v>
      </c>
      <c r="AW90" s="32" t="e">
        <f aca="true" t="shared" si="51" ref="AW90:AW153">+AV90/3</f>
        <v>#REF!</v>
      </c>
      <c r="AX90" s="32" t="e">
        <f aca="true" t="shared" si="52" ref="AX90:AX153">+AV90/6*AL90</f>
        <v>#REF!</v>
      </c>
      <c r="AY90" s="34"/>
      <c r="AZ90" s="34" t="e">
        <f aca="true" t="shared" si="53" ref="AZ90:AZ153">+AW90+AX90+AY90</f>
        <v>#REF!</v>
      </c>
    </row>
    <row r="91" spans="1:52" ht="12.75" hidden="1">
      <c r="A91" s="19">
        <v>38322</v>
      </c>
      <c r="B91" s="25" t="e">
        <f>+#REF!</f>
        <v>#REF!</v>
      </c>
      <c r="C91" s="2">
        <f t="shared" si="23"/>
        <v>0</v>
      </c>
      <c r="D91" s="2" t="e">
        <f t="shared" si="34"/>
        <v>#REF!</v>
      </c>
      <c r="E91" s="2" t="e">
        <f t="shared" si="35"/>
        <v>#REF!</v>
      </c>
      <c r="F91" s="68">
        <v>23</v>
      </c>
      <c r="G91" s="68">
        <v>8</v>
      </c>
      <c r="H91" s="69">
        <f t="shared" si="36"/>
        <v>46</v>
      </c>
      <c r="I91" s="22" t="e">
        <f t="shared" si="37"/>
        <v>#REF!</v>
      </c>
      <c r="J91" s="22" t="e">
        <f t="shared" si="38"/>
        <v>#REF!</v>
      </c>
      <c r="K91" s="42">
        <f t="shared" si="39"/>
        <v>0</v>
      </c>
      <c r="L91" s="43">
        <f t="shared" si="40"/>
        <v>0</v>
      </c>
      <c r="M91" s="43">
        <f t="shared" si="41"/>
        <v>0</v>
      </c>
      <c r="N91" s="23" t="e">
        <f t="shared" si="42"/>
        <v>#REF!</v>
      </c>
      <c r="O91" s="24">
        <v>1.1134999815994544</v>
      </c>
      <c r="P91" s="23"/>
      <c r="Q91" s="4"/>
      <c r="R91" s="3"/>
      <c r="S91" s="20"/>
      <c r="T91" s="3"/>
      <c r="U91" s="9"/>
      <c r="V91" s="70">
        <f t="shared" si="43"/>
        <v>0</v>
      </c>
      <c r="W91" s="71">
        <f t="shared" si="44"/>
        <v>0</v>
      </c>
      <c r="X91" s="72">
        <f t="shared" si="45"/>
        <v>0</v>
      </c>
      <c r="Z91" s="49">
        <f t="shared" si="46"/>
        <v>0</v>
      </c>
      <c r="AA91" s="49">
        <f t="shared" si="47"/>
        <v>0</v>
      </c>
      <c r="AB91" s="67"/>
      <c r="AC91" s="34" t="e">
        <f t="shared" si="48"/>
        <v>#REF!</v>
      </c>
      <c r="AD91" s="67">
        <f t="shared" si="32"/>
        <v>16</v>
      </c>
      <c r="AE91" s="36">
        <f t="shared" si="49"/>
        <v>0</v>
      </c>
      <c r="AF91" s="36"/>
      <c r="AG91" s="73">
        <f t="shared" si="22"/>
        <v>0</v>
      </c>
      <c r="AH91" s="74"/>
      <c r="AI91" s="34"/>
      <c r="AJ91" s="34">
        <f t="shared" si="50"/>
        <v>0</v>
      </c>
      <c r="AL91" s="32">
        <f t="shared" si="33"/>
        <v>0.45</v>
      </c>
      <c r="AN91" s="35">
        <v>278.52</v>
      </c>
      <c r="AO91" s="36">
        <f t="shared" si="24"/>
        <v>92.83999999999999</v>
      </c>
      <c r="AP91" s="36">
        <f t="shared" si="25"/>
        <v>20.889</v>
      </c>
      <c r="AQ91" s="34">
        <f t="shared" si="26"/>
        <v>44.563199999999995</v>
      </c>
      <c r="AR91" s="34">
        <f t="shared" si="27"/>
        <v>436.81219999999996</v>
      </c>
      <c r="AV91" s="33" t="e">
        <f>+#REF!</f>
        <v>#REF!</v>
      </c>
      <c r="AW91" s="32" t="e">
        <f t="shared" si="51"/>
        <v>#REF!</v>
      </c>
      <c r="AX91" s="32" t="e">
        <f t="shared" si="52"/>
        <v>#REF!</v>
      </c>
      <c r="AY91" s="34"/>
      <c r="AZ91" s="34" t="e">
        <f t="shared" si="53"/>
        <v>#REF!</v>
      </c>
    </row>
    <row r="92" spans="1:52" ht="12.75" hidden="1">
      <c r="A92" s="19" t="s">
        <v>2</v>
      </c>
      <c r="B92" s="25" t="e">
        <f>+#REF!</f>
        <v>#REF!</v>
      </c>
      <c r="C92" s="2">
        <f t="shared" si="23"/>
        <v>0</v>
      </c>
      <c r="D92" s="2" t="e">
        <f t="shared" si="34"/>
        <v>#REF!</v>
      </c>
      <c r="E92" s="2" t="e">
        <f t="shared" si="35"/>
        <v>#REF!</v>
      </c>
      <c r="F92" s="68">
        <v>23</v>
      </c>
      <c r="G92" s="68">
        <v>8</v>
      </c>
      <c r="H92" s="69">
        <f t="shared" si="36"/>
        <v>46</v>
      </c>
      <c r="I92" s="22" t="e">
        <f t="shared" si="37"/>
        <v>#REF!</v>
      </c>
      <c r="J92" s="22" t="e">
        <f t="shared" si="38"/>
        <v>#REF!</v>
      </c>
      <c r="K92" s="42">
        <f t="shared" si="39"/>
        <v>0</v>
      </c>
      <c r="L92" s="43">
        <f t="shared" si="40"/>
        <v>0</v>
      </c>
      <c r="M92" s="43">
        <f t="shared" si="41"/>
        <v>0</v>
      </c>
      <c r="N92" s="23" t="e">
        <f t="shared" si="42"/>
        <v>#REF!</v>
      </c>
      <c r="O92" s="24">
        <v>1.1134999815994544</v>
      </c>
      <c r="P92" s="23"/>
      <c r="Q92" s="4"/>
      <c r="R92" s="3"/>
      <c r="S92" s="20"/>
      <c r="T92" s="3"/>
      <c r="U92" s="9"/>
      <c r="V92" s="70">
        <f t="shared" si="43"/>
        <v>0</v>
      </c>
      <c r="W92" s="71">
        <f t="shared" si="44"/>
        <v>0</v>
      </c>
      <c r="X92" s="72">
        <f t="shared" si="45"/>
        <v>0</v>
      </c>
      <c r="Z92" s="49">
        <f t="shared" si="46"/>
        <v>0</v>
      </c>
      <c r="AA92" s="49">
        <f t="shared" si="47"/>
        <v>0</v>
      </c>
      <c r="AB92" s="67"/>
      <c r="AC92" s="34" t="e">
        <f t="shared" si="48"/>
        <v>#REF!</v>
      </c>
      <c r="AD92" s="67">
        <f>+AD91</f>
        <v>16</v>
      </c>
      <c r="AE92" s="36">
        <f t="shared" si="49"/>
        <v>0</v>
      </c>
      <c r="AF92" s="36"/>
      <c r="AG92" s="73">
        <f t="shared" si="22"/>
        <v>0</v>
      </c>
      <c r="AH92" s="73"/>
      <c r="AJ92" s="34">
        <f t="shared" si="50"/>
        <v>0</v>
      </c>
      <c r="AL92" s="32">
        <f t="shared" si="33"/>
        <v>0.45</v>
      </c>
      <c r="AN92" s="35">
        <v>278.52</v>
      </c>
      <c r="AO92" s="36">
        <f t="shared" si="24"/>
        <v>92.83999999999999</v>
      </c>
      <c r="AP92" s="36">
        <f t="shared" si="25"/>
        <v>20.889</v>
      </c>
      <c r="AQ92" s="34">
        <f t="shared" si="26"/>
        <v>44.563199999999995</v>
      </c>
      <c r="AR92" s="34">
        <f t="shared" si="27"/>
        <v>436.81219999999996</v>
      </c>
      <c r="AV92" s="33" t="e">
        <f>+#REF!</f>
        <v>#REF!</v>
      </c>
      <c r="AW92" s="32" t="e">
        <f t="shared" si="51"/>
        <v>#REF!</v>
      </c>
      <c r="AX92" s="32" t="e">
        <f t="shared" si="52"/>
        <v>#REF!</v>
      </c>
      <c r="AY92" s="34"/>
      <c r="AZ92" s="34" t="e">
        <f t="shared" si="53"/>
        <v>#REF!</v>
      </c>
    </row>
    <row r="93" spans="1:52" ht="12.75" hidden="1">
      <c r="A93" s="19">
        <v>38353</v>
      </c>
      <c r="B93" s="25" t="e">
        <f>+#REF!</f>
        <v>#REF!</v>
      </c>
      <c r="C93" s="2">
        <f t="shared" si="23"/>
        <v>0</v>
      </c>
      <c r="D93" s="2" t="e">
        <f t="shared" si="34"/>
        <v>#REF!</v>
      </c>
      <c r="E93" s="2" t="e">
        <f t="shared" si="35"/>
        <v>#REF!</v>
      </c>
      <c r="F93" s="68">
        <v>21</v>
      </c>
      <c r="G93" s="68">
        <v>10</v>
      </c>
      <c r="H93" s="69">
        <f t="shared" si="36"/>
        <v>42</v>
      </c>
      <c r="I93" s="22" t="e">
        <f t="shared" si="37"/>
        <v>#REF!</v>
      </c>
      <c r="J93" s="22" t="e">
        <f t="shared" si="38"/>
        <v>#REF!</v>
      </c>
      <c r="K93" s="42" t="e">
        <f t="shared" si="39"/>
        <v>#REF!</v>
      </c>
      <c r="L93" s="43" t="e">
        <f t="shared" si="40"/>
        <v>#REF!</v>
      </c>
      <c r="M93" s="43">
        <f t="shared" si="41"/>
        <v>0</v>
      </c>
      <c r="N93" s="23" t="e">
        <f t="shared" si="42"/>
        <v>#REF!</v>
      </c>
      <c r="O93" s="24">
        <v>1.111410529969963</v>
      </c>
      <c r="P93" s="23"/>
      <c r="Q93" s="4"/>
      <c r="R93" s="3"/>
      <c r="S93" s="20"/>
      <c r="T93" s="3"/>
      <c r="U93" s="9"/>
      <c r="V93" s="70">
        <f t="shared" si="43"/>
        <v>0</v>
      </c>
      <c r="W93" s="71">
        <f t="shared" si="44"/>
        <v>0</v>
      </c>
      <c r="X93" s="72">
        <f t="shared" si="45"/>
        <v>0</v>
      </c>
      <c r="Z93" s="49">
        <f t="shared" si="46"/>
        <v>0</v>
      </c>
      <c r="AA93" s="49" t="e">
        <f t="shared" si="47"/>
        <v>#REF!</v>
      </c>
      <c r="AB93" s="67"/>
      <c r="AC93" s="34" t="e">
        <f t="shared" si="48"/>
        <v>#REF!</v>
      </c>
      <c r="AD93" s="67">
        <f aca="true" t="shared" si="54" ref="AD93:AD104">INT((A93-$B$8)/364)</f>
        <v>16</v>
      </c>
      <c r="AE93" s="36">
        <f t="shared" si="49"/>
        <v>0</v>
      </c>
      <c r="AF93" s="36"/>
      <c r="AG93" s="73">
        <f t="shared" si="22"/>
        <v>0</v>
      </c>
      <c r="AH93" s="74" t="e">
        <f>+AC93/30*5</f>
        <v>#REF!</v>
      </c>
      <c r="AJ93" s="34" t="e">
        <f t="shared" si="50"/>
        <v>#REF!</v>
      </c>
      <c r="AL93" s="32">
        <f t="shared" si="33"/>
        <v>0.45</v>
      </c>
      <c r="AN93" s="35">
        <v>278.52</v>
      </c>
      <c r="AO93" s="36">
        <f t="shared" si="24"/>
        <v>92.83999999999999</v>
      </c>
      <c r="AP93" s="36">
        <f t="shared" si="25"/>
        <v>20.889</v>
      </c>
      <c r="AQ93" s="34">
        <f t="shared" si="26"/>
        <v>44.563199999999995</v>
      </c>
      <c r="AR93" s="34">
        <f t="shared" si="27"/>
        <v>436.81219999999996</v>
      </c>
      <c r="AV93" s="33" t="e">
        <f>+#REF!</f>
        <v>#REF!</v>
      </c>
      <c r="AW93" s="32" t="e">
        <f t="shared" si="51"/>
        <v>#REF!</v>
      </c>
      <c r="AX93" s="32" t="e">
        <f t="shared" si="52"/>
        <v>#REF!</v>
      </c>
      <c r="AY93" s="34"/>
      <c r="AZ93" s="34" t="e">
        <f t="shared" si="53"/>
        <v>#REF!</v>
      </c>
    </row>
    <row r="94" spans="1:52" ht="12.75" hidden="1">
      <c r="A94" s="19">
        <v>38384</v>
      </c>
      <c r="B94" s="25" t="e">
        <f>+#REF!</f>
        <v>#REF!</v>
      </c>
      <c r="C94" s="2">
        <f t="shared" si="23"/>
        <v>0</v>
      </c>
      <c r="D94" s="2" t="e">
        <f t="shared" si="34"/>
        <v>#REF!</v>
      </c>
      <c r="E94" s="2" t="e">
        <f t="shared" si="35"/>
        <v>#REF!</v>
      </c>
      <c r="F94" s="68">
        <v>20</v>
      </c>
      <c r="G94" s="68">
        <v>8</v>
      </c>
      <c r="H94" s="69">
        <f t="shared" si="36"/>
        <v>40</v>
      </c>
      <c r="I94" s="22" t="e">
        <f t="shared" si="37"/>
        <v>#REF!</v>
      </c>
      <c r="J94" s="22" t="e">
        <f t="shared" si="38"/>
        <v>#REF!</v>
      </c>
      <c r="K94" s="42">
        <f t="shared" si="39"/>
        <v>0</v>
      </c>
      <c r="L94" s="43">
        <f t="shared" si="40"/>
        <v>0</v>
      </c>
      <c r="M94" s="43">
        <f t="shared" si="41"/>
        <v>0</v>
      </c>
      <c r="N94" s="23" t="e">
        <f t="shared" si="42"/>
        <v>#REF!</v>
      </c>
      <c r="O94" s="24">
        <v>1.1103423812134574</v>
      </c>
      <c r="P94" s="23"/>
      <c r="Q94" s="4"/>
      <c r="R94" s="3"/>
      <c r="S94" s="20"/>
      <c r="T94" s="3"/>
      <c r="U94" s="9"/>
      <c r="V94" s="70">
        <f t="shared" si="43"/>
        <v>0</v>
      </c>
      <c r="W94" s="71">
        <f t="shared" si="44"/>
        <v>0</v>
      </c>
      <c r="X94" s="72">
        <f t="shared" si="45"/>
        <v>0</v>
      </c>
      <c r="Z94" s="49">
        <f t="shared" si="46"/>
        <v>0</v>
      </c>
      <c r="AA94" s="49">
        <f t="shared" si="47"/>
        <v>0</v>
      </c>
      <c r="AB94" s="67"/>
      <c r="AC94" s="34" t="e">
        <f t="shared" si="48"/>
        <v>#REF!</v>
      </c>
      <c r="AD94" s="67">
        <f t="shared" si="54"/>
        <v>16</v>
      </c>
      <c r="AE94" s="36">
        <f t="shared" si="49"/>
        <v>0</v>
      </c>
      <c r="AF94" s="36"/>
      <c r="AG94" s="73">
        <f t="shared" si="22"/>
        <v>0</v>
      </c>
      <c r="AH94" s="73"/>
      <c r="AJ94" s="34">
        <f t="shared" si="50"/>
        <v>0</v>
      </c>
      <c r="AL94" s="32">
        <f t="shared" si="33"/>
        <v>0.45</v>
      </c>
      <c r="AN94" s="35">
        <v>278.52</v>
      </c>
      <c r="AO94" s="36">
        <f t="shared" si="24"/>
        <v>92.83999999999999</v>
      </c>
      <c r="AP94" s="36">
        <f t="shared" si="25"/>
        <v>20.889</v>
      </c>
      <c r="AQ94" s="34">
        <f t="shared" si="26"/>
        <v>44.563199999999995</v>
      </c>
      <c r="AR94" s="34">
        <f t="shared" si="27"/>
        <v>436.81219999999996</v>
      </c>
      <c r="AV94" s="33" t="e">
        <f>+#REF!</f>
        <v>#REF!</v>
      </c>
      <c r="AW94" s="32" t="e">
        <f t="shared" si="51"/>
        <v>#REF!</v>
      </c>
      <c r="AX94" s="32" t="e">
        <f t="shared" si="52"/>
        <v>#REF!</v>
      </c>
      <c r="AY94" s="34"/>
      <c r="AZ94" s="34" t="e">
        <f t="shared" si="53"/>
        <v>#REF!</v>
      </c>
    </row>
    <row r="95" spans="1:52" ht="12.75" hidden="1">
      <c r="A95" s="19">
        <v>38412</v>
      </c>
      <c r="B95" s="25" t="e">
        <f>+#REF!</f>
        <v>#REF!</v>
      </c>
      <c r="C95" s="2">
        <f t="shared" si="23"/>
        <v>0</v>
      </c>
      <c r="D95" s="2" t="e">
        <f t="shared" si="34"/>
        <v>#REF!</v>
      </c>
      <c r="E95" s="2" t="e">
        <f t="shared" si="35"/>
        <v>#REF!</v>
      </c>
      <c r="F95" s="68">
        <v>23</v>
      </c>
      <c r="G95" s="68">
        <v>8</v>
      </c>
      <c r="H95" s="69">
        <f t="shared" si="36"/>
        <v>46</v>
      </c>
      <c r="I95" s="22" t="e">
        <f t="shared" si="37"/>
        <v>#REF!</v>
      </c>
      <c r="J95" s="22" t="e">
        <f t="shared" si="38"/>
        <v>#REF!</v>
      </c>
      <c r="K95" s="42">
        <f t="shared" si="39"/>
        <v>0</v>
      </c>
      <c r="L95" s="43">
        <f t="shared" si="40"/>
        <v>0</v>
      </c>
      <c r="M95" s="43">
        <f t="shared" si="41"/>
        <v>0</v>
      </c>
      <c r="N95" s="23" t="e">
        <f t="shared" si="42"/>
        <v>#REF!</v>
      </c>
      <c r="O95" s="24">
        <v>1.107424318257702</v>
      </c>
      <c r="P95" s="23"/>
      <c r="Q95" s="4"/>
      <c r="R95" s="3"/>
      <c r="S95" s="20"/>
      <c r="T95" s="3"/>
      <c r="U95" s="9"/>
      <c r="V95" s="70">
        <f t="shared" si="43"/>
        <v>0</v>
      </c>
      <c r="W95" s="71">
        <f t="shared" si="44"/>
        <v>0</v>
      </c>
      <c r="X95" s="72">
        <f t="shared" si="45"/>
        <v>0</v>
      </c>
      <c r="Z95" s="49">
        <f t="shared" si="46"/>
        <v>0</v>
      </c>
      <c r="AA95" s="49">
        <f t="shared" si="47"/>
        <v>0</v>
      </c>
      <c r="AB95" s="67"/>
      <c r="AC95" s="34" t="e">
        <f t="shared" si="48"/>
        <v>#REF!</v>
      </c>
      <c r="AD95" s="67">
        <f t="shared" si="54"/>
        <v>16</v>
      </c>
      <c r="AE95" s="36">
        <f t="shared" si="49"/>
        <v>0</v>
      </c>
      <c r="AF95" s="36"/>
      <c r="AG95" s="73">
        <f t="shared" si="22"/>
        <v>0</v>
      </c>
      <c r="AH95" s="75"/>
      <c r="AJ95" s="34">
        <f t="shared" si="50"/>
        <v>0</v>
      </c>
      <c r="AL95" s="32">
        <f t="shared" si="33"/>
        <v>0.45</v>
      </c>
      <c r="AN95" s="35">
        <v>278.52</v>
      </c>
      <c r="AO95" s="36">
        <f t="shared" si="24"/>
        <v>92.83999999999999</v>
      </c>
      <c r="AP95" s="36">
        <f t="shared" si="25"/>
        <v>20.889</v>
      </c>
      <c r="AQ95" s="34">
        <f t="shared" si="26"/>
        <v>44.563199999999995</v>
      </c>
      <c r="AR95" s="34">
        <f t="shared" si="27"/>
        <v>436.81219999999996</v>
      </c>
      <c r="AV95" s="33" t="e">
        <f>+#REF!</f>
        <v>#REF!</v>
      </c>
      <c r="AW95" s="32" t="e">
        <f t="shared" si="51"/>
        <v>#REF!</v>
      </c>
      <c r="AX95" s="32" t="e">
        <f t="shared" si="52"/>
        <v>#REF!</v>
      </c>
      <c r="AY95" s="34"/>
      <c r="AZ95" s="34" t="e">
        <f t="shared" si="53"/>
        <v>#REF!</v>
      </c>
    </row>
    <row r="96" spans="1:52" ht="12.75" hidden="1">
      <c r="A96" s="19">
        <v>38443</v>
      </c>
      <c r="B96" s="25" t="e">
        <f>+#REF!</f>
        <v>#REF!</v>
      </c>
      <c r="C96" s="2">
        <f t="shared" si="23"/>
        <v>0</v>
      </c>
      <c r="D96" s="2" t="e">
        <f t="shared" si="34"/>
        <v>#REF!</v>
      </c>
      <c r="E96" s="2" t="e">
        <f t="shared" si="35"/>
        <v>#REF!</v>
      </c>
      <c r="F96" s="68">
        <v>21</v>
      </c>
      <c r="G96" s="68">
        <v>9</v>
      </c>
      <c r="H96" s="69">
        <f t="shared" si="36"/>
        <v>42</v>
      </c>
      <c r="I96" s="22" t="e">
        <f t="shared" si="37"/>
        <v>#REF!</v>
      </c>
      <c r="J96" s="22" t="e">
        <f t="shared" si="38"/>
        <v>#REF!</v>
      </c>
      <c r="K96" s="42">
        <f t="shared" si="39"/>
        <v>0</v>
      </c>
      <c r="L96" s="43">
        <f t="shared" si="40"/>
        <v>0</v>
      </c>
      <c r="M96" s="43">
        <f t="shared" si="41"/>
        <v>0</v>
      </c>
      <c r="N96" s="23" t="e">
        <f t="shared" si="42"/>
        <v>#REF!</v>
      </c>
      <c r="O96" s="24">
        <v>1.1052105811905026</v>
      </c>
      <c r="P96" s="23"/>
      <c r="Q96" s="4"/>
      <c r="R96" s="3"/>
      <c r="S96" s="20"/>
      <c r="T96" s="3"/>
      <c r="U96" s="9"/>
      <c r="V96" s="70">
        <f t="shared" si="43"/>
        <v>0</v>
      </c>
      <c r="W96" s="71">
        <f t="shared" si="44"/>
        <v>0</v>
      </c>
      <c r="X96" s="72">
        <f t="shared" si="45"/>
        <v>0</v>
      </c>
      <c r="Z96" s="49">
        <f t="shared" si="46"/>
        <v>0</v>
      </c>
      <c r="AA96" s="49">
        <f t="shared" si="47"/>
        <v>0</v>
      </c>
      <c r="AB96" s="67"/>
      <c r="AC96" s="34" t="e">
        <f t="shared" si="48"/>
        <v>#REF!</v>
      </c>
      <c r="AD96" s="67">
        <f t="shared" si="54"/>
        <v>16</v>
      </c>
      <c r="AE96" s="36">
        <f t="shared" si="49"/>
        <v>0</v>
      </c>
      <c r="AF96" s="36"/>
      <c r="AG96" s="73">
        <f t="shared" si="22"/>
        <v>0</v>
      </c>
      <c r="AH96" s="75"/>
      <c r="AJ96" s="34">
        <f t="shared" si="50"/>
        <v>0</v>
      </c>
      <c r="AL96" s="32">
        <f t="shared" si="33"/>
        <v>0.45</v>
      </c>
      <c r="AN96" s="35">
        <v>278.52</v>
      </c>
      <c r="AO96" s="36">
        <f t="shared" si="24"/>
        <v>92.83999999999999</v>
      </c>
      <c r="AP96" s="36">
        <f t="shared" si="25"/>
        <v>20.889</v>
      </c>
      <c r="AQ96" s="34">
        <f t="shared" si="26"/>
        <v>44.563199999999995</v>
      </c>
      <c r="AR96" s="34">
        <f t="shared" si="27"/>
        <v>436.81219999999996</v>
      </c>
      <c r="AV96" s="33" t="e">
        <f>+#REF!</f>
        <v>#REF!</v>
      </c>
      <c r="AW96" s="32" t="e">
        <f t="shared" si="51"/>
        <v>#REF!</v>
      </c>
      <c r="AX96" s="32" t="e">
        <f t="shared" si="52"/>
        <v>#REF!</v>
      </c>
      <c r="AY96" s="34"/>
      <c r="AZ96" s="34" t="e">
        <f t="shared" si="53"/>
        <v>#REF!</v>
      </c>
    </row>
    <row r="97" spans="1:52" ht="12.75" hidden="1">
      <c r="A97" s="19">
        <v>38473</v>
      </c>
      <c r="B97" s="25" t="e">
        <f>+#REF!</f>
        <v>#REF!</v>
      </c>
      <c r="C97" s="2">
        <f t="shared" si="23"/>
        <v>0</v>
      </c>
      <c r="D97" s="2" t="e">
        <f t="shared" si="34"/>
        <v>#REF!</v>
      </c>
      <c r="E97" s="2" t="e">
        <f t="shared" si="35"/>
        <v>#REF!</v>
      </c>
      <c r="F97" s="68">
        <v>22</v>
      </c>
      <c r="G97" s="68">
        <v>9</v>
      </c>
      <c r="H97" s="69">
        <f t="shared" si="36"/>
        <v>44</v>
      </c>
      <c r="I97" s="22" t="e">
        <f t="shared" si="37"/>
        <v>#REF!</v>
      </c>
      <c r="J97" s="22" t="e">
        <f t="shared" si="38"/>
        <v>#REF!</v>
      </c>
      <c r="K97" s="42" t="e">
        <f t="shared" si="39"/>
        <v>#REF!</v>
      </c>
      <c r="L97" s="43" t="e">
        <f t="shared" si="40"/>
        <v>#REF!</v>
      </c>
      <c r="M97" s="43" t="e">
        <f t="shared" si="41"/>
        <v>#REF!</v>
      </c>
      <c r="N97" s="23" t="e">
        <f t="shared" si="42"/>
        <v>#REF!</v>
      </c>
      <c r="O97" s="24">
        <v>1.1024247532769325</v>
      </c>
      <c r="P97" s="23"/>
      <c r="Q97" s="4"/>
      <c r="R97" s="3"/>
      <c r="S97" s="20"/>
      <c r="T97" s="3"/>
      <c r="U97" s="9"/>
      <c r="V97" s="70">
        <f t="shared" si="43"/>
        <v>0</v>
      </c>
      <c r="W97" s="71">
        <f t="shared" si="44"/>
        <v>0</v>
      </c>
      <c r="X97" s="72">
        <f t="shared" si="45"/>
        <v>0</v>
      </c>
      <c r="Z97" s="49" t="e">
        <f t="shared" si="46"/>
        <v>#REF!</v>
      </c>
      <c r="AA97" s="49">
        <f t="shared" si="47"/>
        <v>0</v>
      </c>
      <c r="AB97" s="67"/>
      <c r="AC97" s="34" t="e">
        <f t="shared" si="48"/>
        <v>#REF!</v>
      </c>
      <c r="AD97" s="67">
        <f t="shared" si="54"/>
        <v>17</v>
      </c>
      <c r="AE97" s="36" t="e">
        <f t="shared" si="49"/>
        <v>#REF!</v>
      </c>
      <c r="AF97" s="36"/>
      <c r="AG97" s="73" t="e">
        <f t="shared" si="22"/>
        <v>#REF!</v>
      </c>
      <c r="AH97" s="75"/>
      <c r="AI97" s="34"/>
      <c r="AJ97" s="34" t="e">
        <f t="shared" si="50"/>
        <v>#REF!</v>
      </c>
      <c r="AL97" s="32">
        <f t="shared" si="33"/>
        <v>0.45</v>
      </c>
      <c r="AN97" s="35">
        <v>278.52</v>
      </c>
      <c r="AO97" s="36">
        <f t="shared" si="24"/>
        <v>92.83999999999999</v>
      </c>
      <c r="AP97" s="36">
        <f t="shared" si="25"/>
        <v>20.889</v>
      </c>
      <c r="AQ97" s="34">
        <f t="shared" si="26"/>
        <v>47.3484</v>
      </c>
      <c r="AR97" s="34">
        <f t="shared" si="27"/>
        <v>439.5974</v>
      </c>
      <c r="AV97" s="33" t="e">
        <f>+#REF!</f>
        <v>#REF!</v>
      </c>
      <c r="AW97" s="32" t="e">
        <f t="shared" si="51"/>
        <v>#REF!</v>
      </c>
      <c r="AX97" s="32" t="e">
        <f t="shared" si="52"/>
        <v>#REF!</v>
      </c>
      <c r="AY97" s="34"/>
      <c r="AZ97" s="34" t="e">
        <f t="shared" si="53"/>
        <v>#REF!</v>
      </c>
    </row>
    <row r="98" spans="1:52" ht="12.75" hidden="1">
      <c r="A98" s="19">
        <v>38504</v>
      </c>
      <c r="B98" s="25" t="e">
        <f>+#REF!</f>
        <v>#REF!</v>
      </c>
      <c r="C98" s="2">
        <f t="shared" si="23"/>
        <v>0</v>
      </c>
      <c r="D98" s="2" t="e">
        <f t="shared" si="34"/>
        <v>#REF!</v>
      </c>
      <c r="E98" s="2" t="e">
        <f t="shared" si="35"/>
        <v>#REF!</v>
      </c>
      <c r="F98" s="68">
        <v>22</v>
      </c>
      <c r="G98" s="68">
        <v>8</v>
      </c>
      <c r="H98" s="69">
        <f t="shared" si="36"/>
        <v>44</v>
      </c>
      <c r="I98" s="22" t="e">
        <f t="shared" si="37"/>
        <v>#REF!</v>
      </c>
      <c r="J98" s="22" t="e">
        <f t="shared" si="38"/>
        <v>#REF!</v>
      </c>
      <c r="K98" s="42">
        <f t="shared" si="39"/>
        <v>0</v>
      </c>
      <c r="L98" s="43">
        <f t="shared" si="40"/>
        <v>0</v>
      </c>
      <c r="M98" s="43">
        <f t="shared" si="41"/>
        <v>0</v>
      </c>
      <c r="N98" s="23" t="e">
        <f t="shared" si="42"/>
        <v>#REF!</v>
      </c>
      <c r="O98" s="24">
        <v>1.0991350419938524</v>
      </c>
      <c r="P98" s="23"/>
      <c r="Q98" s="4"/>
      <c r="R98" s="3"/>
      <c r="S98" s="20"/>
      <c r="T98" s="3"/>
      <c r="U98" s="9"/>
      <c r="V98" s="70">
        <f t="shared" si="43"/>
        <v>0</v>
      </c>
      <c r="W98" s="71">
        <f t="shared" si="44"/>
        <v>0</v>
      </c>
      <c r="X98" s="72">
        <f t="shared" si="45"/>
        <v>0</v>
      </c>
      <c r="Z98" s="49">
        <f t="shared" si="46"/>
        <v>0</v>
      </c>
      <c r="AA98" s="49">
        <f t="shared" si="47"/>
        <v>0</v>
      </c>
      <c r="AB98" s="67"/>
      <c r="AC98" s="34" t="e">
        <f t="shared" si="48"/>
        <v>#REF!</v>
      </c>
      <c r="AD98" s="67">
        <f t="shared" si="54"/>
        <v>17</v>
      </c>
      <c r="AE98" s="36">
        <f t="shared" si="49"/>
        <v>0</v>
      </c>
      <c r="AF98" s="36"/>
      <c r="AG98" s="73">
        <f t="shared" si="22"/>
        <v>0</v>
      </c>
      <c r="AH98" s="75"/>
      <c r="AJ98" s="34">
        <f t="shared" si="50"/>
        <v>0</v>
      </c>
      <c r="AL98" s="32">
        <f t="shared" si="33"/>
        <v>0.45</v>
      </c>
      <c r="AN98" s="35">
        <v>278.52</v>
      </c>
      <c r="AO98" s="36">
        <f t="shared" si="24"/>
        <v>92.83999999999999</v>
      </c>
      <c r="AP98" s="36">
        <f t="shared" si="25"/>
        <v>20.889</v>
      </c>
      <c r="AQ98" s="34">
        <f t="shared" si="26"/>
        <v>47.3484</v>
      </c>
      <c r="AR98" s="34">
        <f t="shared" si="27"/>
        <v>439.5974</v>
      </c>
      <c r="AV98" s="33" t="e">
        <f>+#REF!</f>
        <v>#REF!</v>
      </c>
      <c r="AW98" s="32" t="e">
        <f t="shared" si="51"/>
        <v>#REF!</v>
      </c>
      <c r="AX98" s="32" t="e">
        <f t="shared" si="52"/>
        <v>#REF!</v>
      </c>
      <c r="AY98" s="34"/>
      <c r="AZ98" s="34" t="e">
        <f t="shared" si="53"/>
        <v>#REF!</v>
      </c>
    </row>
    <row r="99" spans="1:52" ht="12.75" hidden="1">
      <c r="A99" s="19">
        <v>38534</v>
      </c>
      <c r="B99" s="25" t="e">
        <f>+#REF!</f>
        <v>#REF!</v>
      </c>
      <c r="C99" s="2">
        <f t="shared" si="23"/>
        <v>0</v>
      </c>
      <c r="D99" s="2" t="e">
        <f t="shared" si="34"/>
        <v>#REF!</v>
      </c>
      <c r="E99" s="2" t="e">
        <f t="shared" si="35"/>
        <v>#REF!</v>
      </c>
      <c r="F99" s="68">
        <v>21</v>
      </c>
      <c r="G99" s="68">
        <v>10</v>
      </c>
      <c r="H99" s="69">
        <f t="shared" si="36"/>
        <v>42</v>
      </c>
      <c r="I99" s="22" t="e">
        <f t="shared" si="37"/>
        <v>#REF!</v>
      </c>
      <c r="J99" s="22" t="e">
        <f t="shared" si="38"/>
        <v>#REF!</v>
      </c>
      <c r="K99" s="42">
        <f t="shared" si="39"/>
        <v>0</v>
      </c>
      <c r="L99" s="43">
        <f t="shared" si="40"/>
        <v>0</v>
      </c>
      <c r="M99" s="43">
        <f t="shared" si="41"/>
        <v>0</v>
      </c>
      <c r="N99" s="23" t="e">
        <f t="shared" si="42"/>
        <v>#REF!</v>
      </c>
      <c r="O99" s="24">
        <v>1.0963120385602738</v>
      </c>
      <c r="P99" s="23"/>
      <c r="Q99" s="4"/>
      <c r="R99" s="3"/>
      <c r="S99" s="20"/>
      <c r="T99" s="3"/>
      <c r="U99" s="9"/>
      <c r="V99" s="70">
        <f t="shared" si="43"/>
        <v>0</v>
      </c>
      <c r="W99" s="71">
        <f t="shared" si="44"/>
        <v>0</v>
      </c>
      <c r="X99" s="72">
        <f t="shared" si="45"/>
        <v>0</v>
      </c>
      <c r="Z99" s="49">
        <f t="shared" si="46"/>
        <v>0</v>
      </c>
      <c r="AA99" s="49">
        <f t="shared" si="47"/>
        <v>0</v>
      </c>
      <c r="AB99" s="67"/>
      <c r="AC99" s="34" t="e">
        <f t="shared" si="48"/>
        <v>#REF!</v>
      </c>
      <c r="AD99" s="67">
        <f t="shared" si="54"/>
        <v>17</v>
      </c>
      <c r="AE99" s="36">
        <f t="shared" si="49"/>
        <v>0</v>
      </c>
      <c r="AF99" s="36"/>
      <c r="AG99" s="73">
        <f t="shared" si="22"/>
        <v>0</v>
      </c>
      <c r="AH99" s="75"/>
      <c r="AJ99" s="34">
        <f t="shared" si="50"/>
        <v>0</v>
      </c>
      <c r="AL99" s="32">
        <f t="shared" si="33"/>
        <v>0.45</v>
      </c>
      <c r="AN99" s="35">
        <v>278.52</v>
      </c>
      <c r="AO99" s="36">
        <f t="shared" si="24"/>
        <v>92.83999999999999</v>
      </c>
      <c r="AP99" s="36">
        <f t="shared" si="25"/>
        <v>20.889</v>
      </c>
      <c r="AQ99" s="34">
        <f t="shared" si="26"/>
        <v>47.3484</v>
      </c>
      <c r="AR99" s="34">
        <f t="shared" si="27"/>
        <v>439.5974</v>
      </c>
      <c r="AV99" s="33" t="e">
        <f>+#REF!</f>
        <v>#REF!</v>
      </c>
      <c r="AW99" s="32" t="e">
        <f t="shared" si="51"/>
        <v>#REF!</v>
      </c>
      <c r="AX99" s="32" t="e">
        <f t="shared" si="52"/>
        <v>#REF!</v>
      </c>
      <c r="AY99" s="34"/>
      <c r="AZ99" s="34" t="e">
        <f t="shared" si="53"/>
        <v>#REF!</v>
      </c>
    </row>
    <row r="100" spans="1:52" ht="12.75" hidden="1">
      <c r="A100" s="19">
        <v>38565</v>
      </c>
      <c r="B100" s="25" t="e">
        <f>+#REF!</f>
        <v>#REF!</v>
      </c>
      <c r="C100" s="2">
        <f t="shared" si="23"/>
        <v>0</v>
      </c>
      <c r="D100" s="2" t="e">
        <f t="shared" si="34"/>
        <v>#REF!</v>
      </c>
      <c r="E100" s="2" t="e">
        <f t="shared" si="35"/>
        <v>#REF!</v>
      </c>
      <c r="F100" s="68">
        <v>23</v>
      </c>
      <c r="G100" s="68">
        <v>8</v>
      </c>
      <c r="H100" s="69">
        <f t="shared" si="36"/>
        <v>46</v>
      </c>
      <c r="I100" s="22" t="e">
        <f t="shared" si="37"/>
        <v>#REF!</v>
      </c>
      <c r="J100" s="22" t="e">
        <f t="shared" si="38"/>
        <v>#REF!</v>
      </c>
      <c r="K100" s="42">
        <f t="shared" si="39"/>
        <v>0</v>
      </c>
      <c r="L100" s="43">
        <f t="shared" si="40"/>
        <v>0</v>
      </c>
      <c r="M100" s="43">
        <f t="shared" si="41"/>
        <v>0</v>
      </c>
      <c r="N100" s="23" t="e">
        <f t="shared" si="42"/>
        <v>#REF!</v>
      </c>
      <c r="O100" s="24">
        <v>1.0925253463752296</v>
      </c>
      <c r="P100" s="23"/>
      <c r="Q100" s="4"/>
      <c r="R100" s="3"/>
      <c r="S100" s="20"/>
      <c r="T100" s="3"/>
      <c r="U100" s="9"/>
      <c r="V100" s="70">
        <f t="shared" si="43"/>
        <v>0</v>
      </c>
      <c r="W100" s="71">
        <f t="shared" si="44"/>
        <v>0</v>
      </c>
      <c r="X100" s="72">
        <f t="shared" si="45"/>
        <v>0</v>
      </c>
      <c r="Z100" s="49">
        <f t="shared" si="46"/>
        <v>0</v>
      </c>
      <c r="AA100" s="49">
        <f t="shared" si="47"/>
        <v>0</v>
      </c>
      <c r="AB100" s="67"/>
      <c r="AC100" s="34" t="e">
        <f t="shared" si="48"/>
        <v>#REF!</v>
      </c>
      <c r="AD100" s="67">
        <f t="shared" si="54"/>
        <v>17</v>
      </c>
      <c r="AE100" s="36">
        <f t="shared" si="49"/>
        <v>0</v>
      </c>
      <c r="AF100" s="36"/>
      <c r="AG100" s="73">
        <f aca="true" t="shared" si="55" ref="AG100:AG163">+IF(AD100=AD99,0,((AC100*0)+(AC100/3)))</f>
        <v>0</v>
      </c>
      <c r="AH100" s="75"/>
      <c r="AJ100" s="34">
        <f t="shared" si="50"/>
        <v>0</v>
      </c>
      <c r="AL100" s="32">
        <f t="shared" si="33"/>
        <v>0.45</v>
      </c>
      <c r="AN100" s="35">
        <v>278.52</v>
      </c>
      <c r="AO100" s="36">
        <f t="shared" si="24"/>
        <v>92.83999999999999</v>
      </c>
      <c r="AP100" s="36">
        <f t="shared" si="25"/>
        <v>20.889</v>
      </c>
      <c r="AQ100" s="34">
        <f t="shared" si="26"/>
        <v>47.3484</v>
      </c>
      <c r="AR100" s="34">
        <f t="shared" si="27"/>
        <v>439.5974</v>
      </c>
      <c r="AV100" s="33" t="e">
        <f>+#REF!</f>
        <v>#REF!</v>
      </c>
      <c r="AW100" s="32" t="e">
        <f t="shared" si="51"/>
        <v>#REF!</v>
      </c>
      <c r="AX100" s="32" t="e">
        <f t="shared" si="52"/>
        <v>#REF!</v>
      </c>
      <c r="AY100" s="34"/>
      <c r="AZ100" s="34" t="e">
        <f t="shared" si="53"/>
        <v>#REF!</v>
      </c>
    </row>
    <row r="101" spans="1:52" ht="12.75" hidden="1">
      <c r="A101" s="19">
        <v>38596</v>
      </c>
      <c r="B101" s="25" t="e">
        <f>+#REF!</f>
        <v>#REF!</v>
      </c>
      <c r="C101" s="2">
        <f t="shared" si="23"/>
        <v>0</v>
      </c>
      <c r="D101" s="2" t="e">
        <f t="shared" si="34"/>
        <v>#REF!</v>
      </c>
      <c r="E101" s="2" t="e">
        <f t="shared" si="35"/>
        <v>#REF!</v>
      </c>
      <c r="F101" s="68">
        <v>22</v>
      </c>
      <c r="G101" s="68">
        <v>8</v>
      </c>
      <c r="H101" s="69">
        <f t="shared" si="36"/>
        <v>44</v>
      </c>
      <c r="I101" s="22" t="e">
        <f t="shared" si="37"/>
        <v>#REF!</v>
      </c>
      <c r="J101" s="22" t="e">
        <f t="shared" si="38"/>
        <v>#REF!</v>
      </c>
      <c r="K101" s="42">
        <f t="shared" si="39"/>
        <v>0</v>
      </c>
      <c r="L101" s="43">
        <f t="shared" si="40"/>
        <v>0</v>
      </c>
      <c r="M101" s="43">
        <f t="shared" si="41"/>
        <v>0</v>
      </c>
      <c r="N101" s="23" t="e">
        <f t="shared" si="42"/>
        <v>#REF!</v>
      </c>
      <c r="O101" s="24">
        <v>1.0896519335540105</v>
      </c>
      <c r="P101" s="23"/>
      <c r="Q101" s="4"/>
      <c r="R101" s="3"/>
      <c r="S101" s="20"/>
      <c r="T101" s="3"/>
      <c r="U101" s="9"/>
      <c r="V101" s="70">
        <f t="shared" si="43"/>
        <v>0</v>
      </c>
      <c r="W101" s="71">
        <f t="shared" si="44"/>
        <v>0</v>
      </c>
      <c r="X101" s="72">
        <f t="shared" si="45"/>
        <v>0</v>
      </c>
      <c r="Z101" s="49">
        <f t="shared" si="46"/>
        <v>0</v>
      </c>
      <c r="AA101" s="49">
        <f t="shared" si="47"/>
        <v>0</v>
      </c>
      <c r="AB101" s="67"/>
      <c r="AC101" s="34" t="e">
        <f t="shared" si="48"/>
        <v>#REF!</v>
      </c>
      <c r="AD101" s="67">
        <f t="shared" si="54"/>
        <v>17</v>
      </c>
      <c r="AE101" s="36">
        <f t="shared" si="49"/>
        <v>0</v>
      </c>
      <c r="AF101" s="36"/>
      <c r="AG101" s="73">
        <f t="shared" si="55"/>
        <v>0</v>
      </c>
      <c r="AH101" s="75"/>
      <c r="AJ101" s="34">
        <f t="shared" si="50"/>
        <v>0</v>
      </c>
      <c r="AL101" s="32">
        <f t="shared" si="33"/>
        <v>0.45</v>
      </c>
      <c r="AN101" s="35">
        <v>295.24</v>
      </c>
      <c r="AO101" s="36">
        <f t="shared" si="24"/>
        <v>98.41333333333334</v>
      </c>
      <c r="AP101" s="36">
        <f t="shared" si="25"/>
        <v>22.143</v>
      </c>
      <c r="AQ101" s="34">
        <f t="shared" si="26"/>
        <v>50.1908</v>
      </c>
      <c r="AR101" s="34">
        <f t="shared" si="27"/>
        <v>465.98713333333336</v>
      </c>
      <c r="AV101" s="33" t="e">
        <f>+#REF!</f>
        <v>#REF!</v>
      </c>
      <c r="AW101" s="32" t="e">
        <f t="shared" si="51"/>
        <v>#REF!</v>
      </c>
      <c r="AX101" s="32" t="e">
        <f t="shared" si="52"/>
        <v>#REF!</v>
      </c>
      <c r="AY101" s="34"/>
      <c r="AZ101" s="34" t="e">
        <f t="shared" si="53"/>
        <v>#REF!</v>
      </c>
    </row>
    <row r="102" spans="1:52" ht="12.75" hidden="1">
      <c r="A102" s="19">
        <v>38626</v>
      </c>
      <c r="B102" s="25" t="e">
        <f>+#REF!</f>
        <v>#REF!</v>
      </c>
      <c r="C102" s="2">
        <f t="shared" si="23"/>
        <v>0</v>
      </c>
      <c r="D102" s="2" t="e">
        <f t="shared" si="34"/>
        <v>#REF!</v>
      </c>
      <c r="E102" s="2" t="e">
        <f t="shared" si="35"/>
        <v>#REF!</v>
      </c>
      <c r="F102" s="68">
        <v>21</v>
      </c>
      <c r="G102" s="68">
        <v>10</v>
      </c>
      <c r="H102" s="69">
        <f t="shared" si="36"/>
        <v>42</v>
      </c>
      <c r="I102" s="22" t="e">
        <f t="shared" si="37"/>
        <v>#REF!</v>
      </c>
      <c r="J102" s="22" t="e">
        <f t="shared" si="38"/>
        <v>#REF!</v>
      </c>
      <c r="K102" s="42">
        <f t="shared" si="39"/>
        <v>0</v>
      </c>
      <c r="L102" s="43">
        <f t="shared" si="40"/>
        <v>0</v>
      </c>
      <c r="M102" s="43">
        <f t="shared" si="41"/>
        <v>0</v>
      </c>
      <c r="N102" s="23" t="e">
        <f t="shared" si="42"/>
        <v>#REF!</v>
      </c>
      <c r="O102" s="24">
        <v>1.08736846040594</v>
      </c>
      <c r="P102" s="23"/>
      <c r="Q102" s="4"/>
      <c r="R102" s="3"/>
      <c r="S102" s="20"/>
      <c r="T102" s="3"/>
      <c r="U102" s="9"/>
      <c r="V102" s="70">
        <f t="shared" si="43"/>
        <v>0</v>
      </c>
      <c r="W102" s="71">
        <f t="shared" si="44"/>
        <v>0</v>
      </c>
      <c r="X102" s="72">
        <f t="shared" si="45"/>
        <v>0</v>
      </c>
      <c r="Z102" s="49">
        <f t="shared" si="46"/>
        <v>0</v>
      </c>
      <c r="AA102" s="49">
        <f t="shared" si="47"/>
        <v>0</v>
      </c>
      <c r="AB102" s="67"/>
      <c r="AC102" s="34" t="e">
        <f t="shared" si="48"/>
        <v>#REF!</v>
      </c>
      <c r="AD102" s="67">
        <f t="shared" si="54"/>
        <v>17</v>
      </c>
      <c r="AE102" s="36">
        <f t="shared" si="49"/>
        <v>0</v>
      </c>
      <c r="AF102" s="36"/>
      <c r="AG102" s="73">
        <f t="shared" si="55"/>
        <v>0</v>
      </c>
      <c r="AH102" s="75"/>
      <c r="AJ102" s="34">
        <f t="shared" si="50"/>
        <v>0</v>
      </c>
      <c r="AL102" s="32">
        <f t="shared" si="33"/>
        <v>0.45</v>
      </c>
      <c r="AN102" s="35">
        <v>295.24</v>
      </c>
      <c r="AO102" s="36">
        <f t="shared" si="24"/>
        <v>98.41333333333334</v>
      </c>
      <c r="AP102" s="36">
        <f t="shared" si="25"/>
        <v>22.143</v>
      </c>
      <c r="AQ102" s="34">
        <f t="shared" si="26"/>
        <v>50.1908</v>
      </c>
      <c r="AR102" s="34">
        <f t="shared" si="27"/>
        <v>465.98713333333336</v>
      </c>
      <c r="AV102" s="33" t="e">
        <f>+#REF!</f>
        <v>#REF!</v>
      </c>
      <c r="AW102" s="32" t="e">
        <f t="shared" si="51"/>
        <v>#REF!</v>
      </c>
      <c r="AX102" s="32" t="e">
        <f t="shared" si="52"/>
        <v>#REF!</v>
      </c>
      <c r="AY102" s="34"/>
      <c r="AZ102" s="34" t="e">
        <f t="shared" si="53"/>
        <v>#REF!</v>
      </c>
    </row>
    <row r="103" spans="1:52" ht="12.75" hidden="1">
      <c r="A103" s="19">
        <v>38657</v>
      </c>
      <c r="B103" s="25" t="e">
        <f>+#REF!</f>
        <v>#REF!</v>
      </c>
      <c r="C103" s="2">
        <f t="shared" si="23"/>
        <v>0</v>
      </c>
      <c r="D103" s="2" t="e">
        <f t="shared" si="34"/>
        <v>#REF!</v>
      </c>
      <c r="E103" s="2" t="e">
        <f t="shared" si="35"/>
        <v>#REF!</v>
      </c>
      <c r="F103" s="68">
        <v>22</v>
      </c>
      <c r="G103" s="68">
        <v>8</v>
      </c>
      <c r="H103" s="69">
        <f t="shared" si="36"/>
        <v>44</v>
      </c>
      <c r="I103" s="22" t="e">
        <f t="shared" si="37"/>
        <v>#REF!</v>
      </c>
      <c r="J103" s="22" t="e">
        <f t="shared" si="38"/>
        <v>#REF!</v>
      </c>
      <c r="K103" s="42">
        <f t="shared" si="39"/>
        <v>0</v>
      </c>
      <c r="L103" s="43">
        <f t="shared" si="40"/>
        <v>0</v>
      </c>
      <c r="M103" s="43">
        <f t="shared" si="41"/>
        <v>0</v>
      </c>
      <c r="N103" s="23" t="e">
        <f t="shared" si="42"/>
        <v>#REF!</v>
      </c>
      <c r="O103" s="24">
        <v>1.0852749648847622</v>
      </c>
      <c r="P103" s="23"/>
      <c r="Q103" s="4"/>
      <c r="R103" s="3"/>
      <c r="S103" s="20"/>
      <c r="T103" s="3"/>
      <c r="U103" s="9"/>
      <c r="V103" s="70">
        <f t="shared" si="43"/>
        <v>0</v>
      </c>
      <c r="W103" s="71">
        <f t="shared" si="44"/>
        <v>0</v>
      </c>
      <c r="X103" s="72">
        <f t="shared" si="45"/>
        <v>0</v>
      </c>
      <c r="Z103" s="49">
        <f t="shared" si="46"/>
        <v>0</v>
      </c>
      <c r="AA103" s="49">
        <f t="shared" si="47"/>
        <v>0</v>
      </c>
      <c r="AB103" s="67"/>
      <c r="AC103" s="34" t="e">
        <f t="shared" si="48"/>
        <v>#REF!</v>
      </c>
      <c r="AD103" s="67">
        <f t="shared" si="54"/>
        <v>17</v>
      </c>
      <c r="AE103" s="36">
        <f t="shared" si="49"/>
        <v>0</v>
      </c>
      <c r="AF103" s="36"/>
      <c r="AG103" s="73">
        <f t="shared" si="55"/>
        <v>0</v>
      </c>
      <c r="AH103" s="75"/>
      <c r="AI103" s="34"/>
      <c r="AJ103" s="34">
        <f t="shared" si="50"/>
        <v>0</v>
      </c>
      <c r="AL103" s="32">
        <f t="shared" si="33"/>
        <v>0.45</v>
      </c>
      <c r="AN103" s="35">
        <v>295.24</v>
      </c>
      <c r="AO103" s="36">
        <f t="shared" si="24"/>
        <v>98.41333333333334</v>
      </c>
      <c r="AP103" s="36">
        <f t="shared" si="25"/>
        <v>22.143</v>
      </c>
      <c r="AQ103" s="34">
        <f t="shared" si="26"/>
        <v>50.1908</v>
      </c>
      <c r="AR103" s="34">
        <f t="shared" si="27"/>
        <v>465.98713333333336</v>
      </c>
      <c r="AV103" s="33" t="e">
        <f>+#REF!</f>
        <v>#REF!</v>
      </c>
      <c r="AW103" s="32" t="e">
        <f t="shared" si="51"/>
        <v>#REF!</v>
      </c>
      <c r="AX103" s="32" t="e">
        <f t="shared" si="52"/>
        <v>#REF!</v>
      </c>
      <c r="AY103" s="34"/>
      <c r="AZ103" s="34" t="e">
        <f t="shared" si="53"/>
        <v>#REF!</v>
      </c>
    </row>
    <row r="104" spans="1:52" ht="12.75" hidden="1">
      <c r="A104" s="19">
        <v>38687</v>
      </c>
      <c r="B104" s="25" t="e">
        <f>+#REF!</f>
        <v>#REF!</v>
      </c>
      <c r="C104" s="2">
        <f aca="true" t="shared" si="56" ref="C104:C135">IF($F$1=1,IF(B104=0,0,AR104),0)</f>
        <v>0</v>
      </c>
      <c r="D104" s="2" t="e">
        <f t="shared" si="34"/>
        <v>#REF!</v>
      </c>
      <c r="E104" s="2" t="e">
        <f t="shared" si="35"/>
        <v>#REF!</v>
      </c>
      <c r="F104" s="68">
        <v>22</v>
      </c>
      <c r="G104" s="68">
        <v>9</v>
      </c>
      <c r="H104" s="69">
        <f t="shared" si="36"/>
        <v>44</v>
      </c>
      <c r="I104" s="22" t="e">
        <f t="shared" si="37"/>
        <v>#REF!</v>
      </c>
      <c r="J104" s="22" t="e">
        <f t="shared" si="38"/>
        <v>#REF!</v>
      </c>
      <c r="K104" s="42">
        <f t="shared" si="39"/>
        <v>0</v>
      </c>
      <c r="L104" s="43">
        <f t="shared" si="40"/>
        <v>0</v>
      </c>
      <c r="M104" s="43">
        <f t="shared" si="41"/>
        <v>0</v>
      </c>
      <c r="N104" s="23" t="e">
        <f t="shared" si="42"/>
        <v>#REF!</v>
      </c>
      <c r="O104" s="24">
        <v>1.0828180502370892</v>
      </c>
      <c r="P104" s="23"/>
      <c r="Q104" s="4"/>
      <c r="R104" s="3"/>
      <c r="S104" s="20"/>
      <c r="T104" s="3"/>
      <c r="U104" s="9"/>
      <c r="V104" s="70">
        <f t="shared" si="43"/>
        <v>0</v>
      </c>
      <c r="W104" s="71">
        <f t="shared" si="44"/>
        <v>0</v>
      </c>
      <c r="X104" s="72">
        <f t="shared" si="45"/>
        <v>0</v>
      </c>
      <c r="Z104" s="49">
        <f t="shared" si="46"/>
        <v>0</v>
      </c>
      <c r="AA104" s="49">
        <f t="shared" si="47"/>
        <v>0</v>
      </c>
      <c r="AB104" s="67"/>
      <c r="AC104" s="34" t="e">
        <f t="shared" si="48"/>
        <v>#REF!</v>
      </c>
      <c r="AD104" s="67">
        <f t="shared" si="54"/>
        <v>17</v>
      </c>
      <c r="AE104" s="36">
        <f t="shared" si="49"/>
        <v>0</v>
      </c>
      <c r="AF104" s="36"/>
      <c r="AG104" s="73">
        <f t="shared" si="55"/>
        <v>0</v>
      </c>
      <c r="AH104" s="74"/>
      <c r="AJ104" s="34">
        <f t="shared" si="50"/>
        <v>0</v>
      </c>
      <c r="AL104" s="32">
        <f t="shared" si="33"/>
        <v>0.45</v>
      </c>
      <c r="AN104" s="35">
        <v>295.24</v>
      </c>
      <c r="AO104" s="36">
        <f aca="true" t="shared" si="57" ref="AO104:AO135">+AN104/3</f>
        <v>98.41333333333334</v>
      </c>
      <c r="AP104" s="36">
        <f aca="true" t="shared" si="58" ref="AP104:AP135">+AN104/6*AL104</f>
        <v>22.143</v>
      </c>
      <c r="AQ104" s="34">
        <f aca="true" t="shared" si="59" ref="AQ104:AQ135">+AN104*(AD104/100)</f>
        <v>50.1908</v>
      </c>
      <c r="AR104" s="34">
        <f aca="true" t="shared" si="60" ref="AR104:AR135">+AQ104+AP104+AO104+AN104</f>
        <v>465.98713333333336</v>
      </c>
      <c r="AV104" s="33" t="e">
        <f>+#REF!</f>
        <v>#REF!</v>
      </c>
      <c r="AW104" s="32" t="e">
        <f t="shared" si="51"/>
        <v>#REF!</v>
      </c>
      <c r="AX104" s="32" t="e">
        <f t="shared" si="52"/>
        <v>#REF!</v>
      </c>
      <c r="AY104" s="34"/>
      <c r="AZ104" s="34" t="e">
        <f t="shared" si="53"/>
        <v>#REF!</v>
      </c>
    </row>
    <row r="105" spans="1:52" ht="12.75" hidden="1">
      <c r="A105" s="19" t="s">
        <v>2</v>
      </c>
      <c r="B105" s="25" t="e">
        <f>+#REF!</f>
        <v>#REF!</v>
      </c>
      <c r="C105" s="2">
        <f t="shared" si="56"/>
        <v>0</v>
      </c>
      <c r="D105" s="2" t="e">
        <f t="shared" si="34"/>
        <v>#REF!</v>
      </c>
      <c r="E105" s="2" t="e">
        <f t="shared" si="35"/>
        <v>#REF!</v>
      </c>
      <c r="F105" s="68">
        <v>22</v>
      </c>
      <c r="G105" s="68">
        <v>9</v>
      </c>
      <c r="H105" s="69">
        <f t="shared" si="36"/>
        <v>44</v>
      </c>
      <c r="I105" s="22" t="e">
        <f t="shared" si="37"/>
        <v>#REF!</v>
      </c>
      <c r="J105" s="22" t="e">
        <f t="shared" si="38"/>
        <v>#REF!</v>
      </c>
      <c r="K105" s="42">
        <f t="shared" si="39"/>
        <v>0</v>
      </c>
      <c r="L105" s="43">
        <f t="shared" si="40"/>
        <v>0</v>
      </c>
      <c r="M105" s="43">
        <f t="shared" si="41"/>
        <v>0</v>
      </c>
      <c r="N105" s="23" t="e">
        <f t="shared" si="42"/>
        <v>#REF!</v>
      </c>
      <c r="O105" s="24">
        <v>1.0828180502370892</v>
      </c>
      <c r="P105" s="23"/>
      <c r="Q105" s="4"/>
      <c r="R105" s="3"/>
      <c r="S105" s="20"/>
      <c r="T105" s="3"/>
      <c r="U105" s="9"/>
      <c r="V105" s="70">
        <f t="shared" si="43"/>
        <v>0</v>
      </c>
      <c r="W105" s="71">
        <f t="shared" si="44"/>
        <v>0</v>
      </c>
      <c r="X105" s="72">
        <f t="shared" si="45"/>
        <v>0</v>
      </c>
      <c r="Z105" s="49">
        <f t="shared" si="46"/>
        <v>0</v>
      </c>
      <c r="AA105" s="49">
        <f t="shared" si="47"/>
        <v>0</v>
      </c>
      <c r="AB105" s="67"/>
      <c r="AC105" s="34" t="e">
        <f t="shared" si="48"/>
        <v>#REF!</v>
      </c>
      <c r="AD105" s="67">
        <f>+AD104</f>
        <v>17</v>
      </c>
      <c r="AE105" s="36">
        <f t="shared" si="49"/>
        <v>0</v>
      </c>
      <c r="AF105" s="36"/>
      <c r="AG105" s="73">
        <f t="shared" si="55"/>
        <v>0</v>
      </c>
      <c r="AH105" s="74"/>
      <c r="AJ105" s="34">
        <f t="shared" si="50"/>
        <v>0</v>
      </c>
      <c r="AL105" s="32">
        <f t="shared" si="33"/>
        <v>0.45</v>
      </c>
      <c r="AN105" s="35">
        <v>295.24</v>
      </c>
      <c r="AO105" s="36">
        <f t="shared" si="57"/>
        <v>98.41333333333334</v>
      </c>
      <c r="AP105" s="36">
        <f t="shared" si="58"/>
        <v>22.143</v>
      </c>
      <c r="AQ105" s="34">
        <f t="shared" si="59"/>
        <v>50.1908</v>
      </c>
      <c r="AR105" s="34">
        <f t="shared" si="60"/>
        <v>465.98713333333336</v>
      </c>
      <c r="AV105" s="33" t="e">
        <f>+#REF!</f>
        <v>#REF!</v>
      </c>
      <c r="AW105" s="32" t="e">
        <f t="shared" si="51"/>
        <v>#REF!</v>
      </c>
      <c r="AX105" s="32" t="e">
        <f t="shared" si="52"/>
        <v>#REF!</v>
      </c>
      <c r="AY105" s="34"/>
      <c r="AZ105" s="34" t="e">
        <f t="shared" si="53"/>
        <v>#REF!</v>
      </c>
    </row>
    <row r="106" spans="1:52" ht="12.75" hidden="1">
      <c r="A106" s="19">
        <v>38718</v>
      </c>
      <c r="B106" s="25" t="e">
        <f>+#REF!</f>
        <v>#REF!</v>
      </c>
      <c r="C106" s="2">
        <f t="shared" si="56"/>
        <v>0</v>
      </c>
      <c r="D106" s="2" t="e">
        <f t="shared" si="34"/>
        <v>#REF!</v>
      </c>
      <c r="E106" s="2" t="e">
        <f t="shared" si="35"/>
        <v>#REF!</v>
      </c>
      <c r="F106" s="68">
        <v>22</v>
      </c>
      <c r="G106" s="68">
        <v>9</v>
      </c>
      <c r="H106" s="69">
        <f t="shared" si="36"/>
        <v>44</v>
      </c>
      <c r="I106" s="22" t="e">
        <f t="shared" si="37"/>
        <v>#REF!</v>
      </c>
      <c r="J106" s="22" t="e">
        <f t="shared" si="38"/>
        <v>#REF!</v>
      </c>
      <c r="K106" s="42" t="e">
        <f t="shared" si="39"/>
        <v>#REF!</v>
      </c>
      <c r="L106" s="43" t="e">
        <f t="shared" si="40"/>
        <v>#REF!</v>
      </c>
      <c r="M106" s="43">
        <f t="shared" si="41"/>
        <v>0</v>
      </c>
      <c r="N106" s="23" t="e">
        <f t="shared" si="42"/>
        <v>#REF!</v>
      </c>
      <c r="O106" s="24">
        <v>1.0803052605788157</v>
      </c>
      <c r="P106" s="23"/>
      <c r="Q106" s="4"/>
      <c r="R106" s="3"/>
      <c r="S106" s="20"/>
      <c r="T106" s="3"/>
      <c r="U106" s="9"/>
      <c r="V106" s="70">
        <f t="shared" si="43"/>
        <v>0</v>
      </c>
      <c r="W106" s="71">
        <f t="shared" si="44"/>
        <v>0</v>
      </c>
      <c r="X106" s="72">
        <f t="shared" si="45"/>
        <v>0</v>
      </c>
      <c r="Z106" s="49">
        <f t="shared" si="46"/>
        <v>0</v>
      </c>
      <c r="AA106" s="49" t="e">
        <f t="shared" si="47"/>
        <v>#REF!</v>
      </c>
      <c r="AB106" s="67"/>
      <c r="AC106" s="34" t="e">
        <f t="shared" si="48"/>
        <v>#REF!</v>
      </c>
      <c r="AD106" s="67">
        <f aca="true" t="shared" si="61" ref="AD106:AD117">INT((A106-$B$8)/364)</f>
        <v>17</v>
      </c>
      <c r="AE106" s="36">
        <f t="shared" si="49"/>
        <v>0</v>
      </c>
      <c r="AF106" s="36"/>
      <c r="AG106" s="73">
        <f t="shared" si="55"/>
        <v>0</v>
      </c>
      <c r="AH106" s="74" t="e">
        <f>+AC106/30*5</f>
        <v>#REF!</v>
      </c>
      <c r="AJ106" s="34" t="e">
        <f t="shared" si="50"/>
        <v>#REF!</v>
      </c>
      <c r="AL106" s="32">
        <f t="shared" si="33"/>
        <v>0.45</v>
      </c>
      <c r="AN106" s="35">
        <v>295.24</v>
      </c>
      <c r="AO106" s="36">
        <f t="shared" si="57"/>
        <v>98.41333333333334</v>
      </c>
      <c r="AP106" s="36">
        <f t="shared" si="58"/>
        <v>22.143</v>
      </c>
      <c r="AQ106" s="34">
        <f t="shared" si="59"/>
        <v>50.1908</v>
      </c>
      <c r="AR106" s="34">
        <f t="shared" si="60"/>
        <v>465.98713333333336</v>
      </c>
      <c r="AV106" s="33" t="e">
        <f>+#REF!</f>
        <v>#REF!</v>
      </c>
      <c r="AW106" s="32" t="e">
        <f t="shared" si="51"/>
        <v>#REF!</v>
      </c>
      <c r="AX106" s="32" t="e">
        <f t="shared" si="52"/>
        <v>#REF!</v>
      </c>
      <c r="AY106" s="34"/>
      <c r="AZ106" s="34" t="e">
        <f t="shared" si="53"/>
        <v>#REF!</v>
      </c>
    </row>
    <row r="107" spans="1:52" ht="12.75" hidden="1">
      <c r="A107" s="19">
        <v>38749</v>
      </c>
      <c r="B107" s="25" t="e">
        <f>+#REF!</f>
        <v>#REF!</v>
      </c>
      <c r="C107" s="2">
        <f t="shared" si="56"/>
        <v>0</v>
      </c>
      <c r="D107" s="2" t="e">
        <f t="shared" si="34"/>
        <v>#REF!</v>
      </c>
      <c r="E107" s="2" t="e">
        <f t="shared" si="35"/>
        <v>#REF!</v>
      </c>
      <c r="F107" s="68">
        <v>20</v>
      </c>
      <c r="G107" s="68">
        <v>8</v>
      </c>
      <c r="H107" s="69">
        <f t="shared" si="36"/>
        <v>40</v>
      </c>
      <c r="I107" s="22" t="e">
        <f t="shared" si="37"/>
        <v>#REF!</v>
      </c>
      <c r="J107" s="22" t="e">
        <f t="shared" si="38"/>
        <v>#REF!</v>
      </c>
      <c r="K107" s="42">
        <f t="shared" si="39"/>
        <v>0</v>
      </c>
      <c r="L107" s="43">
        <f t="shared" si="40"/>
        <v>0</v>
      </c>
      <c r="M107" s="43">
        <f t="shared" si="41"/>
        <v>0</v>
      </c>
      <c r="N107" s="23" t="e">
        <f t="shared" si="42"/>
        <v>#REF!</v>
      </c>
      <c r="O107" s="24">
        <v>1.0795226066889658</v>
      </c>
      <c r="P107" s="23"/>
      <c r="Q107" s="4"/>
      <c r="R107" s="3"/>
      <c r="S107" s="20"/>
      <c r="T107" s="3"/>
      <c r="U107" s="9"/>
      <c r="V107" s="70">
        <f t="shared" si="43"/>
        <v>0</v>
      </c>
      <c r="W107" s="71">
        <f t="shared" si="44"/>
        <v>0</v>
      </c>
      <c r="X107" s="72">
        <f t="shared" si="45"/>
        <v>0</v>
      </c>
      <c r="Z107" s="49">
        <f t="shared" si="46"/>
        <v>0</v>
      </c>
      <c r="AA107" s="49">
        <f t="shared" si="47"/>
        <v>0</v>
      </c>
      <c r="AB107" s="67"/>
      <c r="AC107" s="34" t="e">
        <f t="shared" si="48"/>
        <v>#REF!</v>
      </c>
      <c r="AD107" s="67">
        <f t="shared" si="61"/>
        <v>17</v>
      </c>
      <c r="AE107" s="36">
        <f t="shared" si="49"/>
        <v>0</v>
      </c>
      <c r="AF107" s="36"/>
      <c r="AG107" s="73">
        <f t="shared" si="55"/>
        <v>0</v>
      </c>
      <c r="AH107" s="73"/>
      <c r="AJ107" s="34">
        <f t="shared" si="50"/>
        <v>0</v>
      </c>
      <c r="AL107" s="32">
        <f t="shared" si="33"/>
        <v>0.45</v>
      </c>
      <c r="AN107" s="35">
        <v>295.24</v>
      </c>
      <c r="AO107" s="36">
        <f t="shared" si="57"/>
        <v>98.41333333333334</v>
      </c>
      <c r="AP107" s="36">
        <f t="shared" si="58"/>
        <v>22.143</v>
      </c>
      <c r="AQ107" s="34">
        <f t="shared" si="59"/>
        <v>50.1908</v>
      </c>
      <c r="AR107" s="34">
        <f t="shared" si="60"/>
        <v>465.98713333333336</v>
      </c>
      <c r="AV107" s="33" t="e">
        <f>+#REF!</f>
        <v>#REF!</v>
      </c>
      <c r="AW107" s="32" t="e">
        <f t="shared" si="51"/>
        <v>#REF!</v>
      </c>
      <c r="AX107" s="32" t="e">
        <f t="shared" si="52"/>
        <v>#REF!</v>
      </c>
      <c r="AY107" s="34"/>
      <c r="AZ107" s="34" t="e">
        <f t="shared" si="53"/>
        <v>#REF!</v>
      </c>
    </row>
    <row r="108" spans="1:52" ht="12.75" hidden="1">
      <c r="A108" s="19">
        <v>38777</v>
      </c>
      <c r="B108" s="25" t="e">
        <f>+#REF!</f>
        <v>#REF!</v>
      </c>
      <c r="C108" s="2">
        <f t="shared" si="56"/>
        <v>0</v>
      </c>
      <c r="D108" s="2" t="e">
        <f t="shared" si="34"/>
        <v>#REF!</v>
      </c>
      <c r="E108" s="2" t="e">
        <f t="shared" si="35"/>
        <v>#REF!</v>
      </c>
      <c r="F108" s="68">
        <v>23</v>
      </c>
      <c r="G108" s="68">
        <v>8</v>
      </c>
      <c r="H108" s="69">
        <f t="shared" si="36"/>
        <v>46</v>
      </c>
      <c r="I108" s="22" t="e">
        <f t="shared" si="37"/>
        <v>#REF!</v>
      </c>
      <c r="J108" s="22" t="e">
        <f t="shared" si="38"/>
        <v>#REF!</v>
      </c>
      <c r="K108" s="42">
        <f t="shared" si="39"/>
        <v>0</v>
      </c>
      <c r="L108" s="43">
        <f t="shared" si="40"/>
        <v>0</v>
      </c>
      <c r="M108" s="43">
        <f t="shared" si="41"/>
        <v>0</v>
      </c>
      <c r="N108" s="23" t="e">
        <f t="shared" si="42"/>
        <v>#REF!</v>
      </c>
      <c r="O108" s="24">
        <v>1.0772893857922197</v>
      </c>
      <c r="P108" s="23"/>
      <c r="Q108" s="4"/>
      <c r="R108" s="3"/>
      <c r="S108" s="20"/>
      <c r="T108" s="3"/>
      <c r="U108" s="9"/>
      <c r="V108" s="70">
        <f t="shared" si="43"/>
        <v>0</v>
      </c>
      <c r="W108" s="71">
        <f t="shared" si="44"/>
        <v>0</v>
      </c>
      <c r="X108" s="72">
        <f t="shared" si="45"/>
        <v>0</v>
      </c>
      <c r="Z108" s="49">
        <f t="shared" si="46"/>
        <v>0</v>
      </c>
      <c r="AA108" s="49">
        <f t="shared" si="47"/>
        <v>0</v>
      </c>
      <c r="AB108" s="67"/>
      <c r="AC108" s="34" t="e">
        <f t="shared" si="48"/>
        <v>#REF!</v>
      </c>
      <c r="AD108" s="67">
        <f t="shared" si="61"/>
        <v>17</v>
      </c>
      <c r="AE108" s="36">
        <f t="shared" si="49"/>
        <v>0</v>
      </c>
      <c r="AF108" s="36"/>
      <c r="AG108" s="73">
        <f t="shared" si="55"/>
        <v>0</v>
      </c>
      <c r="AH108" s="75"/>
      <c r="AJ108" s="34">
        <f t="shared" si="50"/>
        <v>0</v>
      </c>
      <c r="AL108" s="32">
        <f t="shared" si="33"/>
        <v>0.45</v>
      </c>
      <c r="AN108" s="35">
        <v>295.24</v>
      </c>
      <c r="AO108" s="36">
        <f t="shared" si="57"/>
        <v>98.41333333333334</v>
      </c>
      <c r="AP108" s="36">
        <f t="shared" si="58"/>
        <v>22.143</v>
      </c>
      <c r="AQ108" s="34">
        <f t="shared" si="59"/>
        <v>50.1908</v>
      </c>
      <c r="AR108" s="34">
        <f t="shared" si="60"/>
        <v>465.98713333333336</v>
      </c>
      <c r="AV108" s="33" t="e">
        <f>+#REF!</f>
        <v>#REF!</v>
      </c>
      <c r="AW108" s="32" t="e">
        <f t="shared" si="51"/>
        <v>#REF!</v>
      </c>
      <c r="AX108" s="32" t="e">
        <f t="shared" si="52"/>
        <v>#REF!</v>
      </c>
      <c r="AY108" s="34"/>
      <c r="AZ108" s="34" t="e">
        <f t="shared" si="53"/>
        <v>#REF!</v>
      </c>
    </row>
    <row r="109" spans="1:52" ht="12.75" hidden="1">
      <c r="A109" s="19">
        <v>38808</v>
      </c>
      <c r="B109" s="25" t="e">
        <f>+#REF!</f>
        <v>#REF!</v>
      </c>
      <c r="C109" s="2">
        <f t="shared" si="56"/>
        <v>0</v>
      </c>
      <c r="D109" s="2" t="e">
        <f t="shared" si="34"/>
        <v>#REF!</v>
      </c>
      <c r="E109" s="2" t="e">
        <f t="shared" si="35"/>
        <v>#REF!</v>
      </c>
      <c r="F109" s="68">
        <v>20</v>
      </c>
      <c r="G109" s="68">
        <v>10</v>
      </c>
      <c r="H109" s="69">
        <f t="shared" si="36"/>
        <v>40</v>
      </c>
      <c r="I109" s="22" t="e">
        <f t="shared" si="37"/>
        <v>#REF!</v>
      </c>
      <c r="J109" s="22" t="e">
        <f t="shared" si="38"/>
        <v>#REF!</v>
      </c>
      <c r="K109" s="42">
        <f t="shared" si="39"/>
        <v>0</v>
      </c>
      <c r="L109" s="43">
        <f t="shared" si="40"/>
        <v>0</v>
      </c>
      <c r="M109" s="43">
        <f t="shared" si="41"/>
        <v>0</v>
      </c>
      <c r="N109" s="23" t="e">
        <f t="shared" si="42"/>
        <v>#REF!</v>
      </c>
      <c r="O109" s="24">
        <v>1.0763690902200813</v>
      </c>
      <c r="P109" s="23"/>
      <c r="Q109" s="4"/>
      <c r="R109" s="3"/>
      <c r="S109" s="20"/>
      <c r="T109" s="3"/>
      <c r="U109" s="9"/>
      <c r="V109" s="70">
        <f t="shared" si="43"/>
        <v>0</v>
      </c>
      <c r="W109" s="71">
        <f t="shared" si="44"/>
        <v>0</v>
      </c>
      <c r="X109" s="72">
        <f t="shared" si="45"/>
        <v>0</v>
      </c>
      <c r="Z109" s="49">
        <f t="shared" si="46"/>
        <v>0</v>
      </c>
      <c r="AA109" s="49">
        <f t="shared" si="47"/>
        <v>0</v>
      </c>
      <c r="AB109" s="67"/>
      <c r="AC109" s="34" t="e">
        <f t="shared" si="48"/>
        <v>#REF!</v>
      </c>
      <c r="AD109" s="67">
        <f t="shared" si="61"/>
        <v>17</v>
      </c>
      <c r="AE109" s="36">
        <f t="shared" si="49"/>
        <v>0</v>
      </c>
      <c r="AF109" s="36"/>
      <c r="AG109" s="73">
        <f t="shared" si="55"/>
        <v>0</v>
      </c>
      <c r="AH109" s="75"/>
      <c r="AJ109" s="34">
        <f t="shared" si="50"/>
        <v>0</v>
      </c>
      <c r="AL109" s="32">
        <f t="shared" si="33"/>
        <v>0.45</v>
      </c>
      <c r="AN109" s="35">
        <v>295.24</v>
      </c>
      <c r="AO109" s="36">
        <f t="shared" si="57"/>
        <v>98.41333333333334</v>
      </c>
      <c r="AP109" s="36">
        <f t="shared" si="58"/>
        <v>22.143</v>
      </c>
      <c r="AQ109" s="34">
        <f t="shared" si="59"/>
        <v>50.1908</v>
      </c>
      <c r="AR109" s="34">
        <f t="shared" si="60"/>
        <v>465.98713333333336</v>
      </c>
      <c r="AV109" s="33" t="e">
        <f>+#REF!</f>
        <v>#REF!</v>
      </c>
      <c r="AW109" s="32" t="e">
        <f t="shared" si="51"/>
        <v>#REF!</v>
      </c>
      <c r="AX109" s="32" t="e">
        <f t="shared" si="52"/>
        <v>#REF!</v>
      </c>
      <c r="AY109" s="34"/>
      <c r="AZ109" s="34" t="e">
        <f t="shared" si="53"/>
        <v>#REF!</v>
      </c>
    </row>
    <row r="110" spans="1:52" ht="12.75" hidden="1">
      <c r="A110" s="19">
        <v>38838</v>
      </c>
      <c r="B110" s="25" t="e">
        <f>+#REF!</f>
        <v>#REF!</v>
      </c>
      <c r="C110" s="2">
        <f t="shared" si="56"/>
        <v>0</v>
      </c>
      <c r="D110" s="2" t="e">
        <f t="shared" si="34"/>
        <v>#REF!</v>
      </c>
      <c r="E110" s="2" t="e">
        <f t="shared" si="35"/>
        <v>#REF!</v>
      </c>
      <c r="F110" s="68">
        <v>23</v>
      </c>
      <c r="G110" s="68">
        <v>8</v>
      </c>
      <c r="H110" s="69">
        <f t="shared" si="36"/>
        <v>46</v>
      </c>
      <c r="I110" s="22" t="e">
        <f t="shared" si="37"/>
        <v>#REF!</v>
      </c>
      <c r="J110" s="22" t="e">
        <f t="shared" si="38"/>
        <v>#REF!</v>
      </c>
      <c r="K110" s="42" t="e">
        <f t="shared" si="39"/>
        <v>#REF!</v>
      </c>
      <c r="L110" s="43" t="e">
        <f t="shared" si="40"/>
        <v>#REF!</v>
      </c>
      <c r="M110" s="43" t="e">
        <f t="shared" si="41"/>
        <v>#REF!</v>
      </c>
      <c r="N110" s="23" t="e">
        <f t="shared" si="42"/>
        <v>#REF!</v>
      </c>
      <c r="O110" s="24">
        <v>1.074340734912565</v>
      </c>
      <c r="P110" s="23"/>
      <c r="Q110" s="4"/>
      <c r="R110" s="3"/>
      <c r="S110" s="20"/>
      <c r="T110" s="3"/>
      <c r="U110" s="9"/>
      <c r="V110" s="70">
        <f t="shared" si="43"/>
        <v>0</v>
      </c>
      <c r="W110" s="71">
        <f t="shared" si="44"/>
        <v>0</v>
      </c>
      <c r="X110" s="72">
        <f t="shared" si="45"/>
        <v>0</v>
      </c>
      <c r="Z110" s="49" t="e">
        <f t="shared" si="46"/>
        <v>#REF!</v>
      </c>
      <c r="AA110" s="49">
        <f t="shared" si="47"/>
        <v>0</v>
      </c>
      <c r="AB110" s="67"/>
      <c r="AC110" s="34" t="e">
        <f t="shared" si="48"/>
        <v>#REF!</v>
      </c>
      <c r="AD110" s="67">
        <f t="shared" si="61"/>
        <v>18</v>
      </c>
      <c r="AE110" s="36" t="e">
        <f t="shared" si="49"/>
        <v>#REF!</v>
      </c>
      <c r="AF110" s="36"/>
      <c r="AG110" s="73" t="e">
        <f t="shared" si="55"/>
        <v>#REF!</v>
      </c>
      <c r="AH110" s="75"/>
      <c r="AJ110" s="34" t="e">
        <f t="shared" si="50"/>
        <v>#REF!</v>
      </c>
      <c r="AL110" s="32">
        <f t="shared" si="33"/>
        <v>0.45</v>
      </c>
      <c r="AN110" s="35">
        <v>295.24</v>
      </c>
      <c r="AO110" s="36">
        <f t="shared" si="57"/>
        <v>98.41333333333334</v>
      </c>
      <c r="AP110" s="36">
        <f t="shared" si="58"/>
        <v>22.143</v>
      </c>
      <c r="AQ110" s="34">
        <f t="shared" si="59"/>
        <v>53.1432</v>
      </c>
      <c r="AR110" s="34">
        <f t="shared" si="60"/>
        <v>468.9395333333334</v>
      </c>
      <c r="AV110" s="33" t="e">
        <f>+#REF!</f>
        <v>#REF!</v>
      </c>
      <c r="AW110" s="32" t="e">
        <f t="shared" si="51"/>
        <v>#REF!</v>
      </c>
      <c r="AX110" s="32" t="e">
        <f t="shared" si="52"/>
        <v>#REF!</v>
      </c>
      <c r="AY110" s="34"/>
      <c r="AZ110" s="34" t="e">
        <f t="shared" si="53"/>
        <v>#REF!</v>
      </c>
    </row>
    <row r="111" spans="1:52" ht="12.75" hidden="1">
      <c r="A111" s="19">
        <v>38869</v>
      </c>
      <c r="B111" s="25" t="e">
        <f>+#REF!</f>
        <v>#REF!</v>
      </c>
      <c r="C111" s="2">
        <f t="shared" si="56"/>
        <v>0</v>
      </c>
      <c r="D111" s="2" t="e">
        <f t="shared" si="34"/>
        <v>#REF!</v>
      </c>
      <c r="E111" s="2" t="e">
        <f t="shared" si="35"/>
        <v>#REF!</v>
      </c>
      <c r="F111" s="68">
        <v>22</v>
      </c>
      <c r="G111" s="68">
        <v>8</v>
      </c>
      <c r="H111" s="69">
        <f t="shared" si="36"/>
        <v>44</v>
      </c>
      <c r="I111" s="22" t="e">
        <f t="shared" si="37"/>
        <v>#REF!</v>
      </c>
      <c r="J111" s="22" t="e">
        <f t="shared" si="38"/>
        <v>#REF!</v>
      </c>
      <c r="K111" s="42">
        <f t="shared" si="39"/>
        <v>0</v>
      </c>
      <c r="L111" s="43">
        <f t="shared" si="40"/>
        <v>0</v>
      </c>
      <c r="M111" s="43">
        <f t="shared" si="41"/>
        <v>0</v>
      </c>
      <c r="N111" s="23" t="e">
        <f t="shared" si="42"/>
        <v>#REF!</v>
      </c>
      <c r="O111" s="24">
        <v>1.072263760009428</v>
      </c>
      <c r="P111" s="23"/>
      <c r="Q111" s="4"/>
      <c r="R111" s="3"/>
      <c r="S111" s="20"/>
      <c r="T111" s="3"/>
      <c r="U111" s="9"/>
      <c r="V111" s="70">
        <f t="shared" si="43"/>
        <v>0</v>
      </c>
      <c r="W111" s="71">
        <f t="shared" si="44"/>
        <v>0</v>
      </c>
      <c r="X111" s="72">
        <f t="shared" si="45"/>
        <v>0</v>
      </c>
      <c r="Z111" s="49">
        <f t="shared" si="46"/>
        <v>0</v>
      </c>
      <c r="AA111" s="49">
        <f t="shared" si="47"/>
        <v>0</v>
      </c>
      <c r="AB111" s="67"/>
      <c r="AC111" s="34" t="e">
        <f t="shared" si="48"/>
        <v>#REF!</v>
      </c>
      <c r="AD111" s="67">
        <f t="shared" si="61"/>
        <v>18</v>
      </c>
      <c r="AE111" s="36">
        <f t="shared" si="49"/>
        <v>0</v>
      </c>
      <c r="AF111" s="36"/>
      <c r="AG111" s="73">
        <f t="shared" si="55"/>
        <v>0</v>
      </c>
      <c r="AH111" s="75"/>
      <c r="AJ111" s="34">
        <f t="shared" si="50"/>
        <v>0</v>
      </c>
      <c r="AL111" s="32">
        <f t="shared" si="33"/>
        <v>0.45</v>
      </c>
      <c r="AN111" s="35">
        <v>295.24</v>
      </c>
      <c r="AO111" s="36">
        <f t="shared" si="57"/>
        <v>98.41333333333334</v>
      </c>
      <c r="AP111" s="36">
        <f t="shared" si="58"/>
        <v>22.143</v>
      </c>
      <c r="AQ111" s="34">
        <f t="shared" si="59"/>
        <v>53.1432</v>
      </c>
      <c r="AR111" s="34">
        <f t="shared" si="60"/>
        <v>468.9395333333334</v>
      </c>
      <c r="AV111" s="33" t="e">
        <f>+#REF!</f>
        <v>#REF!</v>
      </c>
      <c r="AW111" s="32" t="e">
        <f t="shared" si="51"/>
        <v>#REF!</v>
      </c>
      <c r="AX111" s="32" t="e">
        <f t="shared" si="52"/>
        <v>#REF!</v>
      </c>
      <c r="AY111" s="34"/>
      <c r="AZ111" s="34" t="e">
        <f t="shared" si="53"/>
        <v>#REF!</v>
      </c>
    </row>
    <row r="112" spans="1:52" ht="12.75" hidden="1">
      <c r="A112" s="19">
        <v>38899</v>
      </c>
      <c r="B112" s="25" t="e">
        <f>+#REF!</f>
        <v>#REF!</v>
      </c>
      <c r="C112" s="2">
        <f t="shared" si="56"/>
        <v>0</v>
      </c>
      <c r="D112" s="2" t="e">
        <f t="shared" si="34"/>
        <v>#REF!</v>
      </c>
      <c r="E112" s="2" t="e">
        <f t="shared" si="35"/>
        <v>#REF!</v>
      </c>
      <c r="F112" s="68">
        <v>21</v>
      </c>
      <c r="G112" s="68">
        <v>10</v>
      </c>
      <c r="H112" s="69">
        <f t="shared" si="36"/>
        <v>42</v>
      </c>
      <c r="I112" s="22" t="e">
        <f t="shared" si="37"/>
        <v>#REF!</v>
      </c>
      <c r="J112" s="22" t="e">
        <f t="shared" si="38"/>
        <v>#REF!</v>
      </c>
      <c r="K112" s="42">
        <f t="shared" si="39"/>
        <v>0</v>
      </c>
      <c r="L112" s="43">
        <f t="shared" si="40"/>
        <v>0</v>
      </c>
      <c r="M112" s="43">
        <f t="shared" si="41"/>
        <v>0</v>
      </c>
      <c r="N112" s="23" t="e">
        <f t="shared" si="42"/>
        <v>#REF!</v>
      </c>
      <c r="O112" s="24">
        <v>1.070389507980953</v>
      </c>
      <c r="P112" s="23"/>
      <c r="Q112" s="4"/>
      <c r="R112" s="3"/>
      <c r="S112" s="20"/>
      <c r="T112" s="3"/>
      <c r="U112" s="9"/>
      <c r="V112" s="70">
        <f t="shared" si="43"/>
        <v>0</v>
      </c>
      <c r="W112" s="71">
        <f t="shared" si="44"/>
        <v>0</v>
      </c>
      <c r="X112" s="72">
        <f t="shared" si="45"/>
        <v>0</v>
      </c>
      <c r="Z112" s="49">
        <f t="shared" si="46"/>
        <v>0</v>
      </c>
      <c r="AA112" s="49">
        <f t="shared" si="47"/>
        <v>0</v>
      </c>
      <c r="AB112" s="67"/>
      <c r="AC112" s="34" t="e">
        <f t="shared" si="48"/>
        <v>#REF!</v>
      </c>
      <c r="AD112" s="67">
        <f t="shared" si="61"/>
        <v>18</v>
      </c>
      <c r="AE112" s="36">
        <f t="shared" si="49"/>
        <v>0</v>
      </c>
      <c r="AF112" s="36"/>
      <c r="AG112" s="73">
        <f t="shared" si="55"/>
        <v>0</v>
      </c>
      <c r="AH112" s="75"/>
      <c r="AJ112" s="34">
        <f t="shared" si="50"/>
        <v>0</v>
      </c>
      <c r="AL112" s="32">
        <f t="shared" si="33"/>
        <v>0.45</v>
      </c>
      <c r="AN112" s="35">
        <v>295.24</v>
      </c>
      <c r="AO112" s="36">
        <f t="shared" si="57"/>
        <v>98.41333333333334</v>
      </c>
      <c r="AP112" s="36">
        <f t="shared" si="58"/>
        <v>22.143</v>
      </c>
      <c r="AQ112" s="34">
        <f t="shared" si="59"/>
        <v>53.1432</v>
      </c>
      <c r="AR112" s="34">
        <f t="shared" si="60"/>
        <v>468.9395333333334</v>
      </c>
      <c r="AV112" s="33" t="e">
        <f>+#REF!</f>
        <v>#REF!</v>
      </c>
      <c r="AW112" s="32" t="e">
        <f t="shared" si="51"/>
        <v>#REF!</v>
      </c>
      <c r="AX112" s="32" t="e">
        <f t="shared" si="52"/>
        <v>#REF!</v>
      </c>
      <c r="AY112" s="34"/>
      <c r="AZ112" s="34" t="e">
        <f t="shared" si="53"/>
        <v>#REF!</v>
      </c>
    </row>
    <row r="113" spans="1:52" ht="12.75" hidden="1">
      <c r="A113" s="19">
        <v>38930</v>
      </c>
      <c r="B113" s="25" t="e">
        <f>+#REF!</f>
        <v>#REF!</v>
      </c>
      <c r="C113" s="2">
        <f t="shared" si="56"/>
        <v>0</v>
      </c>
      <c r="D113" s="2" t="e">
        <f t="shared" si="34"/>
        <v>#REF!</v>
      </c>
      <c r="E113" s="2" t="e">
        <f t="shared" si="35"/>
        <v>#REF!</v>
      </c>
      <c r="F113" s="68">
        <v>23</v>
      </c>
      <c r="G113" s="68">
        <v>8</v>
      </c>
      <c r="H113" s="69">
        <f t="shared" si="36"/>
        <v>46</v>
      </c>
      <c r="I113" s="22" t="e">
        <f t="shared" si="37"/>
        <v>#REF!</v>
      </c>
      <c r="J113" s="22" t="e">
        <f t="shared" si="38"/>
        <v>#REF!</v>
      </c>
      <c r="K113" s="42">
        <f t="shared" si="39"/>
        <v>0</v>
      </c>
      <c r="L113" s="43">
        <f t="shared" si="40"/>
        <v>0</v>
      </c>
      <c r="M113" s="43">
        <f t="shared" si="41"/>
        <v>0</v>
      </c>
      <c r="N113" s="23" t="e">
        <f t="shared" si="42"/>
        <v>#REF!</v>
      </c>
      <c r="O113" s="24">
        <v>1.067788375498239</v>
      </c>
      <c r="P113" s="23"/>
      <c r="Q113" s="4"/>
      <c r="R113" s="3"/>
      <c r="S113" s="20"/>
      <c r="T113" s="3"/>
      <c r="U113" s="9"/>
      <c r="V113" s="70">
        <f t="shared" si="43"/>
        <v>0</v>
      </c>
      <c r="W113" s="71">
        <f t="shared" si="44"/>
        <v>0</v>
      </c>
      <c r="X113" s="72">
        <f t="shared" si="45"/>
        <v>0</v>
      </c>
      <c r="Z113" s="49">
        <f t="shared" si="46"/>
        <v>0</v>
      </c>
      <c r="AA113" s="49">
        <f t="shared" si="47"/>
        <v>0</v>
      </c>
      <c r="AB113" s="67"/>
      <c r="AC113" s="34" t="e">
        <f aca="true" t="shared" si="62" ref="AC113:AC176">+I113+J113</f>
        <v>#REF!</v>
      </c>
      <c r="AD113" s="67">
        <f t="shared" si="61"/>
        <v>18</v>
      </c>
      <c r="AE113" s="36">
        <f aca="true" t="shared" si="63" ref="AE113:AE176">IF(AD113=AD112,0,AC113/30*18)</f>
        <v>0</v>
      </c>
      <c r="AG113" s="73">
        <f t="shared" si="55"/>
        <v>0</v>
      </c>
      <c r="AH113" s="75"/>
      <c r="AJ113" s="34">
        <f t="shared" si="50"/>
        <v>0</v>
      </c>
      <c r="AL113" s="32">
        <f t="shared" si="33"/>
        <v>0.45</v>
      </c>
      <c r="AN113" s="35">
        <v>295.24</v>
      </c>
      <c r="AO113" s="36">
        <f t="shared" si="57"/>
        <v>98.41333333333334</v>
      </c>
      <c r="AP113" s="36">
        <f t="shared" si="58"/>
        <v>22.143</v>
      </c>
      <c r="AQ113" s="34">
        <f t="shared" si="59"/>
        <v>53.1432</v>
      </c>
      <c r="AR113" s="34">
        <f t="shared" si="60"/>
        <v>468.9395333333334</v>
      </c>
      <c r="AV113" s="33" t="e">
        <f>+#REF!</f>
        <v>#REF!</v>
      </c>
      <c r="AW113" s="32" t="e">
        <f t="shared" si="51"/>
        <v>#REF!</v>
      </c>
      <c r="AX113" s="32" t="e">
        <f t="shared" si="52"/>
        <v>#REF!</v>
      </c>
      <c r="AY113" s="34"/>
      <c r="AZ113" s="34" t="e">
        <f t="shared" si="53"/>
        <v>#REF!</v>
      </c>
    </row>
    <row r="114" spans="1:52" ht="12.75" hidden="1">
      <c r="A114" s="19">
        <v>38961</v>
      </c>
      <c r="B114" s="25" t="e">
        <f>+#REF!</f>
        <v>#REF!</v>
      </c>
      <c r="C114" s="2">
        <f t="shared" si="56"/>
        <v>0</v>
      </c>
      <c r="D114" s="2" t="e">
        <f t="shared" si="34"/>
        <v>#REF!</v>
      </c>
      <c r="E114" s="2" t="e">
        <f t="shared" si="35"/>
        <v>#REF!</v>
      </c>
      <c r="F114" s="68">
        <v>21</v>
      </c>
      <c r="G114" s="68">
        <v>9</v>
      </c>
      <c r="H114" s="69">
        <f t="shared" si="36"/>
        <v>42</v>
      </c>
      <c r="I114" s="22" t="e">
        <f t="shared" si="37"/>
        <v>#REF!</v>
      </c>
      <c r="J114" s="22" t="e">
        <f t="shared" si="38"/>
        <v>#REF!</v>
      </c>
      <c r="K114" s="42">
        <f t="shared" si="39"/>
        <v>0</v>
      </c>
      <c r="L114" s="43">
        <f t="shared" si="40"/>
        <v>0</v>
      </c>
      <c r="M114" s="43">
        <f t="shared" si="41"/>
        <v>0</v>
      </c>
      <c r="N114" s="23" t="e">
        <f t="shared" si="42"/>
        <v>#REF!</v>
      </c>
      <c r="O114" s="24">
        <v>1.0661667358929452</v>
      </c>
      <c r="P114" s="23"/>
      <c r="Q114" s="4"/>
      <c r="R114" s="3"/>
      <c r="S114" s="20"/>
      <c r="T114" s="3"/>
      <c r="U114" s="9"/>
      <c r="V114" s="70">
        <f t="shared" si="43"/>
        <v>0</v>
      </c>
      <c r="W114" s="71">
        <f t="shared" si="44"/>
        <v>0</v>
      </c>
      <c r="X114" s="72">
        <f t="shared" si="45"/>
        <v>0</v>
      </c>
      <c r="Z114" s="49">
        <f t="shared" si="46"/>
        <v>0</v>
      </c>
      <c r="AA114" s="49">
        <f t="shared" si="47"/>
        <v>0</v>
      </c>
      <c r="AB114" s="76"/>
      <c r="AC114" s="34" t="e">
        <f t="shared" si="62"/>
        <v>#REF!</v>
      </c>
      <c r="AD114" s="67">
        <f t="shared" si="61"/>
        <v>18</v>
      </c>
      <c r="AE114" s="36">
        <f t="shared" si="63"/>
        <v>0</v>
      </c>
      <c r="AG114" s="73">
        <f t="shared" si="55"/>
        <v>0</v>
      </c>
      <c r="AH114" s="75"/>
      <c r="AJ114" s="34">
        <f t="shared" si="50"/>
        <v>0</v>
      </c>
      <c r="AL114" s="32">
        <f t="shared" si="33"/>
        <v>0.45</v>
      </c>
      <c r="AN114" s="35">
        <v>305.5734</v>
      </c>
      <c r="AO114" s="36">
        <f t="shared" si="57"/>
        <v>101.8578</v>
      </c>
      <c r="AP114" s="36">
        <f t="shared" si="58"/>
        <v>22.918005</v>
      </c>
      <c r="AQ114" s="34">
        <f t="shared" si="59"/>
        <v>55.003212</v>
      </c>
      <c r="AR114" s="34">
        <f t="shared" si="60"/>
        <v>485.352417</v>
      </c>
      <c r="AV114" s="33" t="e">
        <f>+#REF!</f>
        <v>#REF!</v>
      </c>
      <c r="AW114" s="32" t="e">
        <f t="shared" si="51"/>
        <v>#REF!</v>
      </c>
      <c r="AX114" s="32" t="e">
        <f t="shared" si="52"/>
        <v>#REF!</v>
      </c>
      <c r="AY114" s="34"/>
      <c r="AZ114" s="34" t="e">
        <f t="shared" si="53"/>
        <v>#REF!</v>
      </c>
    </row>
    <row r="115" spans="1:52" ht="12.75" hidden="1">
      <c r="A115" s="19">
        <v>38991</v>
      </c>
      <c r="B115" s="25" t="e">
        <f>+#REF!</f>
        <v>#REF!</v>
      </c>
      <c r="C115" s="2">
        <f t="shared" si="56"/>
        <v>0</v>
      </c>
      <c r="D115" s="2" t="e">
        <f t="shared" si="34"/>
        <v>#REF!</v>
      </c>
      <c r="E115" s="2" t="e">
        <f t="shared" si="35"/>
        <v>#REF!</v>
      </c>
      <c r="F115" s="68">
        <v>22</v>
      </c>
      <c r="G115" s="68">
        <v>9</v>
      </c>
      <c r="H115" s="69">
        <f t="shared" si="36"/>
        <v>44</v>
      </c>
      <c r="I115" s="22" t="e">
        <f t="shared" si="37"/>
        <v>#REF!</v>
      </c>
      <c r="J115" s="22" t="e">
        <f t="shared" si="38"/>
        <v>#REF!</v>
      </c>
      <c r="K115" s="42">
        <f t="shared" si="39"/>
        <v>0</v>
      </c>
      <c r="L115" s="43">
        <f t="shared" si="40"/>
        <v>0</v>
      </c>
      <c r="M115" s="43">
        <f t="shared" si="41"/>
        <v>0</v>
      </c>
      <c r="N115" s="23" t="e">
        <f t="shared" si="42"/>
        <v>#REF!</v>
      </c>
      <c r="O115" s="24">
        <v>1.0641714144907757</v>
      </c>
      <c r="P115" s="23"/>
      <c r="Q115" s="4"/>
      <c r="R115" s="3"/>
      <c r="S115" s="20"/>
      <c r="T115" s="3"/>
      <c r="U115" s="9"/>
      <c r="V115" s="70">
        <f t="shared" si="43"/>
        <v>0</v>
      </c>
      <c r="W115" s="71">
        <f t="shared" si="44"/>
        <v>0</v>
      </c>
      <c r="X115" s="72">
        <f t="shared" si="45"/>
        <v>0</v>
      </c>
      <c r="Z115" s="49">
        <f t="shared" si="46"/>
        <v>0</v>
      </c>
      <c r="AA115" s="49">
        <f t="shared" si="47"/>
        <v>0</v>
      </c>
      <c r="AB115" s="77"/>
      <c r="AC115" s="34" t="e">
        <f t="shared" si="62"/>
        <v>#REF!</v>
      </c>
      <c r="AD115" s="67">
        <f t="shared" si="61"/>
        <v>18</v>
      </c>
      <c r="AE115" s="36">
        <f t="shared" si="63"/>
        <v>0</v>
      </c>
      <c r="AG115" s="73">
        <f t="shared" si="55"/>
        <v>0</v>
      </c>
      <c r="AH115" s="75"/>
      <c r="AJ115" s="34">
        <f t="shared" si="50"/>
        <v>0</v>
      </c>
      <c r="AL115" s="32">
        <f t="shared" si="33"/>
        <v>0.45</v>
      </c>
      <c r="AN115" s="35">
        <v>305.5734</v>
      </c>
      <c r="AO115" s="36">
        <f t="shared" si="57"/>
        <v>101.8578</v>
      </c>
      <c r="AP115" s="36">
        <f t="shared" si="58"/>
        <v>22.918005</v>
      </c>
      <c r="AQ115" s="34">
        <f t="shared" si="59"/>
        <v>55.003212</v>
      </c>
      <c r="AR115" s="34">
        <f t="shared" si="60"/>
        <v>485.352417</v>
      </c>
      <c r="AV115" s="33" t="e">
        <f>+#REF!</f>
        <v>#REF!</v>
      </c>
      <c r="AW115" s="32" t="e">
        <f t="shared" si="51"/>
        <v>#REF!</v>
      </c>
      <c r="AX115" s="32" t="e">
        <f t="shared" si="52"/>
        <v>#REF!</v>
      </c>
      <c r="AY115" s="34"/>
      <c r="AZ115" s="34" t="e">
        <f t="shared" si="53"/>
        <v>#REF!</v>
      </c>
    </row>
    <row r="116" spans="1:52" ht="12.75" hidden="1">
      <c r="A116" s="19">
        <v>39022</v>
      </c>
      <c r="B116" s="25" t="e">
        <f>+#REF!</f>
        <v>#REF!</v>
      </c>
      <c r="C116" s="2">
        <f t="shared" si="56"/>
        <v>0</v>
      </c>
      <c r="D116" s="2" t="e">
        <f t="shared" si="34"/>
        <v>#REF!</v>
      </c>
      <c r="E116" s="2" t="e">
        <f t="shared" si="35"/>
        <v>#REF!</v>
      </c>
      <c r="F116" s="68">
        <v>22</v>
      </c>
      <c r="G116" s="68">
        <v>8</v>
      </c>
      <c r="H116" s="69">
        <f t="shared" si="36"/>
        <v>44</v>
      </c>
      <c r="I116" s="22" t="e">
        <f t="shared" si="37"/>
        <v>#REF!</v>
      </c>
      <c r="J116" s="22" t="e">
        <f t="shared" si="38"/>
        <v>#REF!</v>
      </c>
      <c r="K116" s="42">
        <f t="shared" si="39"/>
        <v>0</v>
      </c>
      <c r="L116" s="43">
        <f t="shared" si="40"/>
        <v>0</v>
      </c>
      <c r="M116" s="43">
        <f t="shared" si="41"/>
        <v>0</v>
      </c>
      <c r="N116" s="23" t="e">
        <f t="shared" si="42"/>
        <v>#REF!</v>
      </c>
      <c r="O116" s="24">
        <v>1.062808893489322</v>
      </c>
      <c r="P116" s="23"/>
      <c r="Q116" s="4"/>
      <c r="R116" s="3"/>
      <c r="S116" s="20"/>
      <c r="T116" s="3"/>
      <c r="U116" s="9"/>
      <c r="V116" s="70">
        <f t="shared" si="43"/>
        <v>0</v>
      </c>
      <c r="W116" s="71">
        <f t="shared" si="44"/>
        <v>0</v>
      </c>
      <c r="X116" s="72">
        <f t="shared" si="45"/>
        <v>0</v>
      </c>
      <c r="Z116" s="49">
        <f t="shared" si="46"/>
        <v>0</v>
      </c>
      <c r="AA116" s="49">
        <f t="shared" si="47"/>
        <v>0</v>
      </c>
      <c r="AB116" s="77"/>
      <c r="AC116" s="34" t="e">
        <f t="shared" si="62"/>
        <v>#REF!</v>
      </c>
      <c r="AD116" s="67">
        <f t="shared" si="61"/>
        <v>18</v>
      </c>
      <c r="AE116" s="36">
        <f t="shared" si="63"/>
        <v>0</v>
      </c>
      <c r="AG116" s="73">
        <f t="shared" si="55"/>
        <v>0</v>
      </c>
      <c r="AH116" s="75"/>
      <c r="AI116" s="34"/>
      <c r="AJ116" s="34">
        <f t="shared" si="50"/>
        <v>0</v>
      </c>
      <c r="AL116" s="32">
        <f t="shared" si="33"/>
        <v>0.45</v>
      </c>
      <c r="AN116" s="35">
        <v>305.5734</v>
      </c>
      <c r="AO116" s="36">
        <f t="shared" si="57"/>
        <v>101.8578</v>
      </c>
      <c r="AP116" s="36">
        <f t="shared" si="58"/>
        <v>22.918005</v>
      </c>
      <c r="AQ116" s="34">
        <f t="shared" si="59"/>
        <v>55.003212</v>
      </c>
      <c r="AR116" s="34">
        <f t="shared" si="60"/>
        <v>485.352417</v>
      </c>
      <c r="AV116" s="33" t="e">
        <f>+#REF!</f>
        <v>#REF!</v>
      </c>
      <c r="AW116" s="32" t="e">
        <f t="shared" si="51"/>
        <v>#REF!</v>
      </c>
      <c r="AX116" s="32" t="e">
        <f t="shared" si="52"/>
        <v>#REF!</v>
      </c>
      <c r="AY116" s="34"/>
      <c r="AZ116" s="34" t="e">
        <f t="shared" si="53"/>
        <v>#REF!</v>
      </c>
    </row>
    <row r="117" spans="1:52" ht="12.75" hidden="1">
      <c r="A117" s="19">
        <v>39052</v>
      </c>
      <c r="B117" s="25" t="e">
        <f>+#REF!</f>
        <v>#REF!</v>
      </c>
      <c r="C117" s="2">
        <f t="shared" si="56"/>
        <v>0</v>
      </c>
      <c r="D117" s="2" t="e">
        <f t="shared" si="34"/>
        <v>#REF!</v>
      </c>
      <c r="E117" s="2" t="e">
        <f t="shared" si="35"/>
        <v>#REF!</v>
      </c>
      <c r="F117" s="68">
        <v>21</v>
      </c>
      <c r="G117" s="68">
        <v>10</v>
      </c>
      <c r="H117" s="69">
        <f t="shared" si="36"/>
        <v>42</v>
      </c>
      <c r="I117" s="22" t="e">
        <f t="shared" si="37"/>
        <v>#REF!</v>
      </c>
      <c r="J117" s="22" t="e">
        <f t="shared" si="38"/>
        <v>#REF!</v>
      </c>
      <c r="K117" s="42">
        <f t="shared" si="39"/>
        <v>0</v>
      </c>
      <c r="L117" s="43">
        <f t="shared" si="40"/>
        <v>0</v>
      </c>
      <c r="M117" s="43">
        <f t="shared" si="41"/>
        <v>0</v>
      </c>
      <c r="N117" s="23" t="e">
        <f t="shared" si="42"/>
        <v>#REF!</v>
      </c>
      <c r="O117" s="24">
        <v>1.0611937565917897</v>
      </c>
      <c r="P117" s="23"/>
      <c r="Q117" s="4"/>
      <c r="R117" s="3"/>
      <c r="S117" s="20"/>
      <c r="T117" s="3"/>
      <c r="U117" s="9"/>
      <c r="V117" s="70">
        <f t="shared" si="43"/>
        <v>0</v>
      </c>
      <c r="W117" s="71">
        <f t="shared" si="44"/>
        <v>0</v>
      </c>
      <c r="X117" s="72">
        <f t="shared" si="45"/>
        <v>0</v>
      </c>
      <c r="Z117" s="49">
        <f t="shared" si="46"/>
        <v>0</v>
      </c>
      <c r="AA117" s="49">
        <f t="shared" si="47"/>
        <v>0</v>
      </c>
      <c r="AB117" s="77"/>
      <c r="AC117" s="34" t="e">
        <f t="shared" si="62"/>
        <v>#REF!</v>
      </c>
      <c r="AD117" s="67">
        <f t="shared" si="61"/>
        <v>18</v>
      </c>
      <c r="AE117" s="36">
        <f t="shared" si="63"/>
        <v>0</v>
      </c>
      <c r="AG117" s="73">
        <f t="shared" si="55"/>
        <v>0</v>
      </c>
      <c r="AH117" s="74"/>
      <c r="AJ117" s="34">
        <f t="shared" si="50"/>
        <v>0</v>
      </c>
      <c r="AL117" s="32">
        <f t="shared" si="33"/>
        <v>0.45</v>
      </c>
      <c r="AN117" s="35">
        <v>305.5734</v>
      </c>
      <c r="AO117" s="36">
        <f t="shared" si="57"/>
        <v>101.8578</v>
      </c>
      <c r="AP117" s="36">
        <f t="shared" si="58"/>
        <v>22.918005</v>
      </c>
      <c r="AQ117" s="34">
        <f t="shared" si="59"/>
        <v>55.003212</v>
      </c>
      <c r="AR117" s="34">
        <f t="shared" si="60"/>
        <v>485.352417</v>
      </c>
      <c r="AV117" s="33" t="e">
        <f>+#REF!</f>
        <v>#REF!</v>
      </c>
      <c r="AW117" s="32" t="e">
        <f t="shared" si="51"/>
        <v>#REF!</v>
      </c>
      <c r="AX117" s="32" t="e">
        <f t="shared" si="52"/>
        <v>#REF!</v>
      </c>
      <c r="AY117" s="34"/>
      <c r="AZ117" s="34" t="e">
        <f t="shared" si="53"/>
        <v>#REF!</v>
      </c>
    </row>
    <row r="118" spans="1:52" ht="12.75" hidden="1">
      <c r="A118" s="19" t="s">
        <v>2</v>
      </c>
      <c r="B118" s="25" t="e">
        <f>+#REF!</f>
        <v>#REF!</v>
      </c>
      <c r="C118" s="2">
        <f t="shared" si="56"/>
        <v>0</v>
      </c>
      <c r="D118" s="2" t="e">
        <f t="shared" si="34"/>
        <v>#REF!</v>
      </c>
      <c r="E118" s="2" t="e">
        <f t="shared" si="35"/>
        <v>#REF!</v>
      </c>
      <c r="F118" s="68">
        <v>21</v>
      </c>
      <c r="G118" s="68">
        <v>10</v>
      </c>
      <c r="H118" s="69">
        <f t="shared" si="36"/>
        <v>42</v>
      </c>
      <c r="I118" s="22" t="e">
        <f t="shared" si="37"/>
        <v>#REF!</v>
      </c>
      <c r="J118" s="22" t="e">
        <f t="shared" si="38"/>
        <v>#REF!</v>
      </c>
      <c r="K118" s="42">
        <f t="shared" si="39"/>
        <v>0</v>
      </c>
      <c r="L118" s="43">
        <f t="shared" si="40"/>
        <v>0</v>
      </c>
      <c r="M118" s="43">
        <f t="shared" si="41"/>
        <v>0</v>
      </c>
      <c r="N118" s="23" t="e">
        <f t="shared" si="42"/>
        <v>#REF!</v>
      </c>
      <c r="O118" s="24">
        <v>1.0611937565917897</v>
      </c>
      <c r="P118" s="23"/>
      <c r="Q118" s="4"/>
      <c r="R118" s="3"/>
      <c r="S118" s="20"/>
      <c r="T118" s="3"/>
      <c r="U118" s="9"/>
      <c r="V118" s="70">
        <f t="shared" si="43"/>
        <v>0</v>
      </c>
      <c r="W118" s="71">
        <f t="shared" si="44"/>
        <v>0</v>
      </c>
      <c r="X118" s="72">
        <f t="shared" si="45"/>
        <v>0</v>
      </c>
      <c r="Z118" s="49">
        <f t="shared" si="46"/>
        <v>0</v>
      </c>
      <c r="AA118" s="49">
        <f t="shared" si="47"/>
        <v>0</v>
      </c>
      <c r="AB118" s="77"/>
      <c r="AC118" s="34" t="e">
        <f t="shared" si="62"/>
        <v>#REF!</v>
      </c>
      <c r="AD118" s="67">
        <f>+AD117</f>
        <v>18</v>
      </c>
      <c r="AE118" s="36">
        <f t="shared" si="63"/>
        <v>0</v>
      </c>
      <c r="AG118" s="73">
        <f t="shared" si="55"/>
        <v>0</v>
      </c>
      <c r="AH118" s="74"/>
      <c r="AJ118" s="34">
        <f t="shared" si="50"/>
        <v>0</v>
      </c>
      <c r="AL118" s="32">
        <f t="shared" si="33"/>
        <v>0.45</v>
      </c>
      <c r="AN118" s="35">
        <v>305.5734</v>
      </c>
      <c r="AO118" s="36">
        <f t="shared" si="57"/>
        <v>101.8578</v>
      </c>
      <c r="AP118" s="36">
        <f t="shared" si="58"/>
        <v>22.918005</v>
      </c>
      <c r="AQ118" s="34">
        <f t="shared" si="59"/>
        <v>55.003212</v>
      </c>
      <c r="AR118" s="34">
        <f t="shared" si="60"/>
        <v>485.352417</v>
      </c>
      <c r="AV118" s="33" t="e">
        <f>+#REF!</f>
        <v>#REF!</v>
      </c>
      <c r="AW118" s="32" t="e">
        <f t="shared" si="51"/>
        <v>#REF!</v>
      </c>
      <c r="AX118" s="32" t="e">
        <f t="shared" si="52"/>
        <v>#REF!</v>
      </c>
      <c r="AY118" s="34"/>
      <c r="AZ118" s="34" t="e">
        <f t="shared" si="53"/>
        <v>#REF!</v>
      </c>
    </row>
    <row r="119" spans="1:52" ht="12.75" hidden="1">
      <c r="A119" s="19">
        <v>39083</v>
      </c>
      <c r="B119" s="25" t="e">
        <f>+#REF!</f>
        <v>#REF!</v>
      </c>
      <c r="C119" s="2">
        <f t="shared" si="56"/>
        <v>0</v>
      </c>
      <c r="D119" s="2" t="e">
        <f t="shared" si="34"/>
        <v>#REF!</v>
      </c>
      <c r="E119" s="2" t="e">
        <f t="shared" si="35"/>
        <v>#REF!</v>
      </c>
      <c r="F119" s="68">
        <v>23</v>
      </c>
      <c r="G119" s="68">
        <v>8</v>
      </c>
      <c r="H119" s="69">
        <f t="shared" si="36"/>
        <v>46</v>
      </c>
      <c r="I119" s="22" t="e">
        <f t="shared" si="37"/>
        <v>#REF!</v>
      </c>
      <c r="J119" s="22" t="e">
        <f t="shared" si="38"/>
        <v>#REF!</v>
      </c>
      <c r="K119" s="42" t="e">
        <f t="shared" si="39"/>
        <v>#REF!</v>
      </c>
      <c r="L119" s="43" t="e">
        <f t="shared" si="40"/>
        <v>#REF!</v>
      </c>
      <c r="M119" s="43">
        <f t="shared" si="41"/>
        <v>0</v>
      </c>
      <c r="N119" s="23" t="e">
        <f t="shared" si="42"/>
        <v>#REF!</v>
      </c>
      <c r="O119" s="24">
        <v>1.0588758772963878</v>
      </c>
      <c r="P119" s="23"/>
      <c r="Q119" s="4"/>
      <c r="R119" s="3"/>
      <c r="S119" s="20"/>
      <c r="T119" s="3"/>
      <c r="U119" s="9"/>
      <c r="V119" s="70">
        <f t="shared" si="43"/>
        <v>0</v>
      </c>
      <c r="W119" s="71">
        <f t="shared" si="44"/>
        <v>0</v>
      </c>
      <c r="X119" s="72">
        <f t="shared" si="45"/>
        <v>0</v>
      </c>
      <c r="Z119" s="49">
        <f t="shared" si="46"/>
        <v>0</v>
      </c>
      <c r="AA119" s="49" t="e">
        <f t="shared" si="47"/>
        <v>#REF!</v>
      </c>
      <c r="AB119" s="77"/>
      <c r="AC119" s="34" t="e">
        <f t="shared" si="62"/>
        <v>#REF!</v>
      </c>
      <c r="AD119" s="67">
        <f aca="true" t="shared" si="64" ref="AD119:AD130">INT((A119-$B$8)/364)</f>
        <v>18</v>
      </c>
      <c r="AE119" s="36">
        <f t="shared" si="63"/>
        <v>0</v>
      </c>
      <c r="AG119" s="73">
        <f t="shared" si="55"/>
        <v>0</v>
      </c>
      <c r="AH119" s="74" t="e">
        <f>+AC119/30*5</f>
        <v>#REF!</v>
      </c>
      <c r="AJ119" s="34" t="e">
        <f t="shared" si="50"/>
        <v>#REF!</v>
      </c>
      <c r="AL119" s="32">
        <f t="shared" si="33"/>
        <v>0.45</v>
      </c>
      <c r="AN119" s="35">
        <v>305.5734</v>
      </c>
      <c r="AO119" s="36">
        <f t="shared" si="57"/>
        <v>101.8578</v>
      </c>
      <c r="AP119" s="36">
        <f t="shared" si="58"/>
        <v>22.918005</v>
      </c>
      <c r="AQ119" s="34">
        <f t="shared" si="59"/>
        <v>55.003212</v>
      </c>
      <c r="AR119" s="34">
        <f t="shared" si="60"/>
        <v>485.352417</v>
      </c>
      <c r="AV119" s="33" t="e">
        <f>+#REF!</f>
        <v>#REF!</v>
      </c>
      <c r="AW119" s="32" t="e">
        <f t="shared" si="51"/>
        <v>#REF!</v>
      </c>
      <c r="AX119" s="32" t="e">
        <f t="shared" si="52"/>
        <v>#REF!</v>
      </c>
      <c r="AY119" s="34"/>
      <c r="AZ119" s="34" t="e">
        <f t="shared" si="53"/>
        <v>#REF!</v>
      </c>
    </row>
    <row r="120" spans="1:52" ht="12.75" hidden="1">
      <c r="A120" s="19">
        <v>39114</v>
      </c>
      <c r="B120" s="25" t="e">
        <f>+#REF!</f>
        <v>#REF!</v>
      </c>
      <c r="C120" s="2">
        <f t="shared" si="56"/>
        <v>0</v>
      </c>
      <c r="D120" s="2" t="e">
        <f t="shared" si="34"/>
        <v>#REF!</v>
      </c>
      <c r="E120" s="2" t="e">
        <f t="shared" si="35"/>
        <v>#REF!</v>
      </c>
      <c r="F120" s="68">
        <v>20</v>
      </c>
      <c r="G120" s="68">
        <v>8</v>
      </c>
      <c r="H120" s="69">
        <f t="shared" si="36"/>
        <v>40</v>
      </c>
      <c r="I120" s="22" t="e">
        <f t="shared" si="37"/>
        <v>#REF!</v>
      </c>
      <c r="J120" s="22" t="e">
        <f t="shared" si="38"/>
        <v>#REF!</v>
      </c>
      <c r="K120" s="42">
        <f t="shared" si="39"/>
        <v>0</v>
      </c>
      <c r="L120" s="43">
        <f t="shared" si="40"/>
        <v>0</v>
      </c>
      <c r="M120" s="43">
        <f t="shared" si="41"/>
        <v>0</v>
      </c>
      <c r="N120" s="23" t="e">
        <f t="shared" si="42"/>
        <v>#REF!</v>
      </c>
      <c r="O120" s="24">
        <v>1.058112977839365</v>
      </c>
      <c r="P120" s="23"/>
      <c r="Q120" s="4"/>
      <c r="R120" s="3"/>
      <c r="S120" s="20"/>
      <c r="T120" s="3"/>
      <c r="U120" s="9"/>
      <c r="V120" s="70">
        <f t="shared" si="43"/>
        <v>0</v>
      </c>
      <c r="W120" s="71">
        <f t="shared" si="44"/>
        <v>0</v>
      </c>
      <c r="X120" s="72">
        <f t="shared" si="45"/>
        <v>0</v>
      </c>
      <c r="Z120" s="49">
        <f t="shared" si="46"/>
        <v>0</v>
      </c>
      <c r="AA120" s="49">
        <f t="shared" si="47"/>
        <v>0</v>
      </c>
      <c r="AB120" s="77"/>
      <c r="AC120" s="34" t="e">
        <f t="shared" si="62"/>
        <v>#REF!</v>
      </c>
      <c r="AD120" s="67">
        <f t="shared" si="64"/>
        <v>18</v>
      </c>
      <c r="AE120" s="36">
        <f t="shared" si="63"/>
        <v>0</v>
      </c>
      <c r="AG120" s="73">
        <f t="shared" si="55"/>
        <v>0</v>
      </c>
      <c r="AH120" s="73"/>
      <c r="AJ120" s="34">
        <f t="shared" si="50"/>
        <v>0</v>
      </c>
      <c r="AL120" s="32">
        <f t="shared" si="33"/>
        <v>0.45</v>
      </c>
      <c r="AN120" s="35">
        <v>305.5734</v>
      </c>
      <c r="AO120" s="36">
        <f t="shared" si="57"/>
        <v>101.8578</v>
      </c>
      <c r="AP120" s="36">
        <f t="shared" si="58"/>
        <v>22.918005</v>
      </c>
      <c r="AQ120" s="34">
        <f t="shared" si="59"/>
        <v>55.003212</v>
      </c>
      <c r="AR120" s="34">
        <f t="shared" si="60"/>
        <v>485.352417</v>
      </c>
      <c r="AV120" s="33" t="e">
        <f>+#REF!</f>
        <v>#REF!</v>
      </c>
      <c r="AW120" s="32" t="e">
        <f t="shared" si="51"/>
        <v>#REF!</v>
      </c>
      <c r="AX120" s="32" t="e">
        <f t="shared" si="52"/>
        <v>#REF!</v>
      </c>
      <c r="AY120" s="34"/>
      <c r="AZ120" s="34" t="e">
        <f t="shared" si="53"/>
        <v>#REF!</v>
      </c>
    </row>
    <row r="121" spans="1:52" ht="12.75" hidden="1">
      <c r="A121" s="19">
        <v>39142</v>
      </c>
      <c r="B121" s="25" t="e">
        <f>+#REF!</f>
        <v>#REF!</v>
      </c>
      <c r="C121" s="2">
        <f t="shared" si="56"/>
        <v>0</v>
      </c>
      <c r="D121" s="2" t="e">
        <f t="shared" si="34"/>
        <v>#REF!</v>
      </c>
      <c r="E121" s="2" t="e">
        <f t="shared" si="35"/>
        <v>#REF!</v>
      </c>
      <c r="F121" s="68">
        <v>22</v>
      </c>
      <c r="G121" s="68">
        <v>9</v>
      </c>
      <c r="H121" s="69">
        <f t="shared" si="36"/>
        <v>44</v>
      </c>
      <c r="I121" s="22" t="e">
        <f t="shared" si="37"/>
        <v>#REF!</v>
      </c>
      <c r="J121" s="22" t="e">
        <f t="shared" si="38"/>
        <v>#REF!</v>
      </c>
      <c r="K121" s="42">
        <f t="shared" si="39"/>
        <v>0</v>
      </c>
      <c r="L121" s="43">
        <f t="shared" si="40"/>
        <v>0</v>
      </c>
      <c r="M121" s="43">
        <f t="shared" si="41"/>
        <v>0</v>
      </c>
      <c r="N121" s="23" t="e">
        <f t="shared" si="42"/>
        <v>#REF!</v>
      </c>
      <c r="O121" s="24">
        <v>1.0561316748174072</v>
      </c>
      <c r="P121" s="23"/>
      <c r="Q121" s="4"/>
      <c r="R121" s="3"/>
      <c r="S121" s="20"/>
      <c r="T121" s="3"/>
      <c r="U121" s="9"/>
      <c r="V121" s="70">
        <f t="shared" si="43"/>
        <v>0</v>
      </c>
      <c r="W121" s="71">
        <f t="shared" si="44"/>
        <v>0</v>
      </c>
      <c r="X121" s="72">
        <f t="shared" si="45"/>
        <v>0</v>
      </c>
      <c r="Z121" s="49">
        <f t="shared" si="46"/>
        <v>0</v>
      </c>
      <c r="AA121" s="49">
        <f t="shared" si="47"/>
        <v>0</v>
      </c>
      <c r="AB121" s="77"/>
      <c r="AC121" s="34" t="e">
        <f t="shared" si="62"/>
        <v>#REF!</v>
      </c>
      <c r="AD121" s="67">
        <f t="shared" si="64"/>
        <v>18</v>
      </c>
      <c r="AE121" s="36">
        <f t="shared" si="63"/>
        <v>0</v>
      </c>
      <c r="AG121" s="73">
        <f t="shared" si="55"/>
        <v>0</v>
      </c>
      <c r="AH121" s="75"/>
      <c r="AJ121" s="34">
        <f t="shared" si="50"/>
        <v>0</v>
      </c>
      <c r="AL121" s="32">
        <f t="shared" si="33"/>
        <v>0.45</v>
      </c>
      <c r="AN121" s="35">
        <v>305.5734</v>
      </c>
      <c r="AO121" s="36">
        <f t="shared" si="57"/>
        <v>101.8578</v>
      </c>
      <c r="AP121" s="36">
        <f t="shared" si="58"/>
        <v>22.918005</v>
      </c>
      <c r="AQ121" s="34">
        <f t="shared" si="59"/>
        <v>55.003212</v>
      </c>
      <c r="AR121" s="34">
        <f t="shared" si="60"/>
        <v>485.352417</v>
      </c>
      <c r="AV121" s="33" t="e">
        <f>+#REF!</f>
        <v>#REF!</v>
      </c>
      <c r="AW121" s="32" t="e">
        <f t="shared" si="51"/>
        <v>#REF!</v>
      </c>
      <c r="AX121" s="32" t="e">
        <f t="shared" si="52"/>
        <v>#REF!</v>
      </c>
      <c r="AY121" s="34"/>
      <c r="AZ121" s="34" t="e">
        <f t="shared" si="53"/>
        <v>#REF!</v>
      </c>
    </row>
    <row r="122" spans="1:52" ht="12.75" hidden="1">
      <c r="A122" s="19">
        <v>39173</v>
      </c>
      <c r="B122" s="25" t="e">
        <f>+#REF!</f>
        <v>#REF!</v>
      </c>
      <c r="C122" s="2">
        <f t="shared" si="56"/>
        <v>0</v>
      </c>
      <c r="D122" s="2" t="e">
        <f t="shared" si="34"/>
        <v>#REF!</v>
      </c>
      <c r="E122" s="2" t="e">
        <f t="shared" si="35"/>
        <v>#REF!</v>
      </c>
      <c r="F122" s="68">
        <v>21</v>
      </c>
      <c r="G122" s="68">
        <v>9</v>
      </c>
      <c r="H122" s="69">
        <f t="shared" si="36"/>
        <v>42</v>
      </c>
      <c r="I122" s="22" t="e">
        <f t="shared" si="37"/>
        <v>#REF!</v>
      </c>
      <c r="J122" s="22" t="e">
        <f t="shared" si="38"/>
        <v>#REF!</v>
      </c>
      <c r="K122" s="42">
        <f t="shared" si="39"/>
        <v>0</v>
      </c>
      <c r="L122" s="43">
        <f t="shared" si="40"/>
        <v>0</v>
      </c>
      <c r="M122" s="43">
        <f t="shared" si="41"/>
        <v>0</v>
      </c>
      <c r="N122" s="23" t="e">
        <f t="shared" si="42"/>
        <v>#REF!</v>
      </c>
      <c r="O122" s="24">
        <v>1.0547899819603541</v>
      </c>
      <c r="P122" s="23"/>
      <c r="Q122" s="4"/>
      <c r="R122" s="3"/>
      <c r="S122" s="20"/>
      <c r="T122" s="3"/>
      <c r="U122" s="9"/>
      <c r="V122" s="70">
        <f t="shared" si="43"/>
        <v>0</v>
      </c>
      <c r="W122" s="71">
        <f t="shared" si="44"/>
        <v>0</v>
      </c>
      <c r="X122" s="72">
        <f t="shared" si="45"/>
        <v>0</v>
      </c>
      <c r="Z122" s="49">
        <f t="shared" si="46"/>
        <v>0</v>
      </c>
      <c r="AA122" s="49">
        <f t="shared" si="47"/>
        <v>0</v>
      </c>
      <c r="AB122" s="77"/>
      <c r="AC122" s="34" t="e">
        <f t="shared" si="62"/>
        <v>#REF!</v>
      </c>
      <c r="AD122" s="67">
        <f t="shared" si="64"/>
        <v>18</v>
      </c>
      <c r="AE122" s="36">
        <f t="shared" si="63"/>
        <v>0</v>
      </c>
      <c r="AG122" s="73">
        <f t="shared" si="55"/>
        <v>0</v>
      </c>
      <c r="AH122" s="75"/>
      <c r="AJ122" s="34">
        <f t="shared" si="50"/>
        <v>0</v>
      </c>
      <c r="AL122" s="32">
        <f t="shared" si="33"/>
        <v>0.45</v>
      </c>
      <c r="AN122" s="35">
        <v>305.5734</v>
      </c>
      <c r="AO122" s="36">
        <f t="shared" si="57"/>
        <v>101.8578</v>
      </c>
      <c r="AP122" s="36">
        <f t="shared" si="58"/>
        <v>22.918005</v>
      </c>
      <c r="AQ122" s="34">
        <f t="shared" si="59"/>
        <v>55.003212</v>
      </c>
      <c r="AR122" s="34">
        <f t="shared" si="60"/>
        <v>485.352417</v>
      </c>
      <c r="AV122" s="33" t="e">
        <f>+#REF!</f>
        <v>#REF!</v>
      </c>
      <c r="AW122" s="32" t="e">
        <f t="shared" si="51"/>
        <v>#REF!</v>
      </c>
      <c r="AX122" s="32" t="e">
        <f t="shared" si="52"/>
        <v>#REF!</v>
      </c>
      <c r="AY122" s="34"/>
      <c r="AZ122" s="34" t="e">
        <f t="shared" si="53"/>
        <v>#REF!</v>
      </c>
    </row>
    <row r="123" spans="1:52" ht="12.75" hidden="1">
      <c r="A123" s="19">
        <v>39203</v>
      </c>
      <c r="B123" s="25" t="e">
        <f>+#REF!</f>
        <v>#REF!</v>
      </c>
      <c r="C123" s="2">
        <f t="shared" si="56"/>
        <v>0</v>
      </c>
      <c r="D123" s="2" t="e">
        <f t="shared" si="34"/>
        <v>#REF!</v>
      </c>
      <c r="E123" s="2" t="e">
        <f t="shared" si="35"/>
        <v>#REF!</v>
      </c>
      <c r="F123" s="68">
        <v>23</v>
      </c>
      <c r="G123" s="68">
        <v>8</v>
      </c>
      <c r="H123" s="69">
        <f t="shared" si="36"/>
        <v>46</v>
      </c>
      <c r="I123" s="22" t="e">
        <f t="shared" si="37"/>
        <v>#REF!</v>
      </c>
      <c r="J123" s="22" t="e">
        <f t="shared" si="38"/>
        <v>#REF!</v>
      </c>
      <c r="K123" s="42" t="e">
        <f t="shared" si="39"/>
        <v>#REF!</v>
      </c>
      <c r="L123" s="43" t="e">
        <f t="shared" si="40"/>
        <v>#REF!</v>
      </c>
      <c r="M123" s="43" t="e">
        <f t="shared" si="41"/>
        <v>#REF!</v>
      </c>
      <c r="N123" s="23" t="e">
        <f t="shared" si="42"/>
        <v>#REF!</v>
      </c>
      <c r="O123" s="24">
        <v>1.0530114456286872</v>
      </c>
      <c r="P123" s="23"/>
      <c r="Q123" s="4"/>
      <c r="R123" s="3"/>
      <c r="S123" s="20"/>
      <c r="T123" s="3"/>
      <c r="U123" s="9"/>
      <c r="V123" s="70">
        <f t="shared" si="43"/>
        <v>0</v>
      </c>
      <c r="W123" s="71">
        <f t="shared" si="44"/>
        <v>0</v>
      </c>
      <c r="X123" s="72">
        <f t="shared" si="45"/>
        <v>0</v>
      </c>
      <c r="Z123" s="49" t="e">
        <f t="shared" si="46"/>
        <v>#REF!</v>
      </c>
      <c r="AA123" s="49">
        <f t="shared" si="47"/>
        <v>0</v>
      </c>
      <c r="AB123" s="77"/>
      <c r="AC123" s="34" t="e">
        <f t="shared" si="62"/>
        <v>#REF!</v>
      </c>
      <c r="AD123" s="67">
        <f t="shared" si="64"/>
        <v>19</v>
      </c>
      <c r="AE123" s="36" t="e">
        <f t="shared" si="63"/>
        <v>#REF!</v>
      </c>
      <c r="AG123" s="73" t="e">
        <f t="shared" si="55"/>
        <v>#REF!</v>
      </c>
      <c r="AH123" s="75"/>
      <c r="AJ123" s="34" t="e">
        <f t="shared" si="50"/>
        <v>#REF!</v>
      </c>
      <c r="AL123" s="32">
        <f t="shared" si="33"/>
        <v>0.45</v>
      </c>
      <c r="AN123" s="35">
        <v>305.5734</v>
      </c>
      <c r="AO123" s="36">
        <f t="shared" si="57"/>
        <v>101.8578</v>
      </c>
      <c r="AP123" s="36">
        <f t="shared" si="58"/>
        <v>22.918005</v>
      </c>
      <c r="AQ123" s="34">
        <f t="shared" si="59"/>
        <v>58.058946</v>
      </c>
      <c r="AR123" s="34">
        <f t="shared" si="60"/>
        <v>488.408151</v>
      </c>
      <c r="AV123" s="33" t="e">
        <f>+#REF!</f>
        <v>#REF!</v>
      </c>
      <c r="AW123" s="32" t="e">
        <f t="shared" si="51"/>
        <v>#REF!</v>
      </c>
      <c r="AX123" s="32" t="e">
        <f t="shared" si="52"/>
        <v>#REF!</v>
      </c>
      <c r="AY123" s="34"/>
      <c r="AZ123" s="34" t="e">
        <f t="shared" si="53"/>
        <v>#REF!</v>
      </c>
    </row>
    <row r="124" spans="1:52" ht="12.75" hidden="1">
      <c r="A124" s="19">
        <v>39234</v>
      </c>
      <c r="B124" s="25" t="e">
        <f>+#REF!</f>
        <v>#REF!</v>
      </c>
      <c r="C124" s="2">
        <f t="shared" si="56"/>
        <v>0</v>
      </c>
      <c r="D124" s="2" t="e">
        <f t="shared" si="34"/>
        <v>#REF!</v>
      </c>
      <c r="E124" s="2" t="e">
        <f t="shared" si="35"/>
        <v>#REF!</v>
      </c>
      <c r="F124" s="68">
        <v>21</v>
      </c>
      <c r="G124" s="68">
        <v>9</v>
      </c>
      <c r="H124" s="69">
        <f t="shared" si="36"/>
        <v>42</v>
      </c>
      <c r="I124" s="22" t="e">
        <f t="shared" si="37"/>
        <v>#REF!</v>
      </c>
      <c r="J124" s="22" t="e">
        <f t="shared" si="38"/>
        <v>#REF!</v>
      </c>
      <c r="K124" s="42">
        <f t="shared" si="39"/>
        <v>0</v>
      </c>
      <c r="L124" s="43">
        <f t="shared" si="40"/>
        <v>0</v>
      </c>
      <c r="M124" s="43">
        <f t="shared" si="41"/>
        <v>0</v>
      </c>
      <c r="N124" s="23" t="e">
        <f t="shared" si="42"/>
        <v>#REF!</v>
      </c>
      <c r="O124" s="24">
        <v>1.0520078301587161</v>
      </c>
      <c r="P124" s="23"/>
      <c r="Q124" s="4"/>
      <c r="R124" s="3"/>
      <c r="S124" s="20"/>
      <c r="T124" s="3"/>
      <c r="U124" s="9"/>
      <c r="V124" s="70">
        <f t="shared" si="43"/>
        <v>0</v>
      </c>
      <c r="W124" s="71">
        <f t="shared" si="44"/>
        <v>0</v>
      </c>
      <c r="X124" s="72">
        <f t="shared" si="45"/>
        <v>0</v>
      </c>
      <c r="Z124" s="49">
        <f t="shared" si="46"/>
        <v>0</v>
      </c>
      <c r="AA124" s="49">
        <f t="shared" si="47"/>
        <v>0</v>
      </c>
      <c r="AB124" s="77"/>
      <c r="AC124" s="34" t="e">
        <f t="shared" si="62"/>
        <v>#REF!</v>
      </c>
      <c r="AD124" s="67">
        <f t="shared" si="64"/>
        <v>19</v>
      </c>
      <c r="AE124" s="36">
        <f t="shared" si="63"/>
        <v>0</v>
      </c>
      <c r="AG124" s="73">
        <f t="shared" si="55"/>
        <v>0</v>
      </c>
      <c r="AH124" s="75"/>
      <c r="AJ124" s="34">
        <f t="shared" si="50"/>
        <v>0</v>
      </c>
      <c r="AL124" s="32">
        <f t="shared" si="33"/>
        <v>0.45</v>
      </c>
      <c r="AN124" s="35">
        <v>305.5734</v>
      </c>
      <c r="AO124" s="36">
        <f t="shared" si="57"/>
        <v>101.8578</v>
      </c>
      <c r="AP124" s="36">
        <f t="shared" si="58"/>
        <v>22.918005</v>
      </c>
      <c r="AQ124" s="34">
        <f t="shared" si="59"/>
        <v>58.058946</v>
      </c>
      <c r="AR124" s="34">
        <f t="shared" si="60"/>
        <v>488.408151</v>
      </c>
      <c r="AV124" s="33" t="e">
        <f>+#REF!</f>
        <v>#REF!</v>
      </c>
      <c r="AW124" s="32" t="e">
        <f t="shared" si="51"/>
        <v>#REF!</v>
      </c>
      <c r="AX124" s="32" t="e">
        <f t="shared" si="52"/>
        <v>#REF!</v>
      </c>
      <c r="AY124" s="34"/>
      <c r="AZ124" s="34" t="e">
        <f t="shared" si="53"/>
        <v>#REF!</v>
      </c>
    </row>
    <row r="125" spans="1:52" ht="12.75" hidden="1">
      <c r="A125" s="19">
        <v>39264</v>
      </c>
      <c r="B125" s="25" t="e">
        <f>+#REF!</f>
        <v>#REF!</v>
      </c>
      <c r="C125" s="2">
        <f t="shared" si="56"/>
        <v>0</v>
      </c>
      <c r="D125" s="2" t="e">
        <f t="shared" si="34"/>
        <v>#REF!</v>
      </c>
      <c r="E125" s="2" t="e">
        <f t="shared" si="35"/>
        <v>#REF!</v>
      </c>
      <c r="F125" s="68">
        <v>22</v>
      </c>
      <c r="G125" s="68">
        <v>9</v>
      </c>
      <c r="H125" s="69">
        <f t="shared" si="36"/>
        <v>44</v>
      </c>
      <c r="I125" s="22" t="e">
        <f t="shared" si="37"/>
        <v>#REF!</v>
      </c>
      <c r="J125" s="22" t="e">
        <f t="shared" si="38"/>
        <v>#REF!</v>
      </c>
      <c r="K125" s="42">
        <f t="shared" si="39"/>
        <v>0</v>
      </c>
      <c r="L125" s="43">
        <f t="shared" si="40"/>
        <v>0</v>
      </c>
      <c r="M125" s="43">
        <f t="shared" si="41"/>
        <v>0</v>
      </c>
      <c r="N125" s="23" t="e">
        <f t="shared" si="42"/>
        <v>#REF!</v>
      </c>
      <c r="O125" s="24">
        <v>1.0504646975180623</v>
      </c>
      <c r="P125" s="23"/>
      <c r="Q125" s="4"/>
      <c r="R125" s="3"/>
      <c r="S125" s="20"/>
      <c r="T125" s="3"/>
      <c r="U125" s="9"/>
      <c r="V125" s="70">
        <f t="shared" si="43"/>
        <v>0</v>
      </c>
      <c r="W125" s="71">
        <f t="shared" si="44"/>
        <v>0</v>
      </c>
      <c r="X125" s="72">
        <f t="shared" si="45"/>
        <v>0</v>
      </c>
      <c r="Z125" s="49">
        <f t="shared" si="46"/>
        <v>0</v>
      </c>
      <c r="AA125" s="49">
        <f t="shared" si="47"/>
        <v>0</v>
      </c>
      <c r="AB125" s="77"/>
      <c r="AC125" s="34" t="e">
        <f t="shared" si="62"/>
        <v>#REF!</v>
      </c>
      <c r="AD125" s="67">
        <f t="shared" si="64"/>
        <v>19</v>
      </c>
      <c r="AE125" s="36">
        <f t="shared" si="63"/>
        <v>0</v>
      </c>
      <c r="AG125" s="73">
        <f t="shared" si="55"/>
        <v>0</v>
      </c>
      <c r="AH125" s="75"/>
      <c r="AJ125" s="34">
        <f t="shared" si="50"/>
        <v>0</v>
      </c>
      <c r="AL125" s="32">
        <f t="shared" si="33"/>
        <v>0.45</v>
      </c>
      <c r="AN125" s="35">
        <v>305.5734</v>
      </c>
      <c r="AO125" s="36">
        <f t="shared" si="57"/>
        <v>101.8578</v>
      </c>
      <c r="AP125" s="36">
        <f t="shared" si="58"/>
        <v>22.918005</v>
      </c>
      <c r="AQ125" s="34">
        <f t="shared" si="59"/>
        <v>58.058946</v>
      </c>
      <c r="AR125" s="34">
        <f t="shared" si="60"/>
        <v>488.408151</v>
      </c>
      <c r="AV125" s="33" t="e">
        <f>+#REF!</f>
        <v>#REF!</v>
      </c>
      <c r="AW125" s="32" t="e">
        <f t="shared" si="51"/>
        <v>#REF!</v>
      </c>
      <c r="AX125" s="32" t="e">
        <f t="shared" si="52"/>
        <v>#REF!</v>
      </c>
      <c r="AY125" s="34"/>
      <c r="AZ125" s="34" t="e">
        <f t="shared" si="53"/>
        <v>#REF!</v>
      </c>
    </row>
    <row r="126" spans="1:52" ht="12.75" hidden="1">
      <c r="A126" s="19">
        <v>39295</v>
      </c>
      <c r="B126" s="25" t="e">
        <f>+#REF!</f>
        <v>#REF!</v>
      </c>
      <c r="C126" s="2">
        <f t="shared" si="56"/>
        <v>0</v>
      </c>
      <c r="D126" s="2" t="e">
        <f t="shared" si="34"/>
        <v>#REF!</v>
      </c>
      <c r="E126" s="2" t="e">
        <f t="shared" si="35"/>
        <v>#REF!</v>
      </c>
      <c r="F126" s="68">
        <v>23</v>
      </c>
      <c r="G126" s="68">
        <v>8</v>
      </c>
      <c r="H126" s="69">
        <f t="shared" si="36"/>
        <v>46</v>
      </c>
      <c r="I126" s="22" t="e">
        <f t="shared" si="37"/>
        <v>#REF!</v>
      </c>
      <c r="J126" s="22" t="e">
        <f t="shared" si="38"/>
        <v>#REF!</v>
      </c>
      <c r="K126" s="42">
        <f t="shared" si="39"/>
        <v>0</v>
      </c>
      <c r="L126" s="43">
        <f t="shared" si="40"/>
        <v>0</v>
      </c>
      <c r="M126" s="43">
        <f t="shared" si="41"/>
        <v>0</v>
      </c>
      <c r="N126" s="23" t="e">
        <f t="shared" si="42"/>
        <v>#REF!</v>
      </c>
      <c r="O126" s="24">
        <v>1.048926970579193</v>
      </c>
      <c r="P126" s="23"/>
      <c r="Q126" s="4"/>
      <c r="R126" s="3"/>
      <c r="S126" s="20"/>
      <c r="T126" s="3"/>
      <c r="U126" s="9"/>
      <c r="V126" s="70">
        <f t="shared" si="43"/>
        <v>0</v>
      </c>
      <c r="W126" s="71">
        <f t="shared" si="44"/>
        <v>0</v>
      </c>
      <c r="X126" s="72">
        <f t="shared" si="45"/>
        <v>0</v>
      </c>
      <c r="Z126" s="49">
        <f t="shared" si="46"/>
        <v>0</v>
      </c>
      <c r="AA126" s="49">
        <f t="shared" si="47"/>
        <v>0</v>
      </c>
      <c r="AB126" s="77"/>
      <c r="AC126" s="34" t="e">
        <f t="shared" si="62"/>
        <v>#REF!</v>
      </c>
      <c r="AD126" s="67">
        <f t="shared" si="64"/>
        <v>19</v>
      </c>
      <c r="AE126" s="36">
        <f t="shared" si="63"/>
        <v>0</v>
      </c>
      <c r="AG126" s="73">
        <f t="shared" si="55"/>
        <v>0</v>
      </c>
      <c r="AH126" s="75"/>
      <c r="AJ126" s="34">
        <f t="shared" si="50"/>
        <v>0</v>
      </c>
      <c r="AL126" s="32">
        <f t="shared" si="33"/>
        <v>0.45</v>
      </c>
      <c r="AN126" s="35">
        <v>305.5734</v>
      </c>
      <c r="AO126" s="36">
        <f t="shared" si="57"/>
        <v>101.8578</v>
      </c>
      <c r="AP126" s="36">
        <f t="shared" si="58"/>
        <v>22.918005</v>
      </c>
      <c r="AQ126" s="34">
        <f t="shared" si="59"/>
        <v>58.058946</v>
      </c>
      <c r="AR126" s="34">
        <f t="shared" si="60"/>
        <v>488.408151</v>
      </c>
      <c r="AV126" s="33" t="e">
        <f>+#REF!</f>
        <v>#REF!</v>
      </c>
      <c r="AW126" s="32" t="e">
        <f t="shared" si="51"/>
        <v>#REF!</v>
      </c>
      <c r="AX126" s="32" t="e">
        <f t="shared" si="52"/>
        <v>#REF!</v>
      </c>
      <c r="AY126" s="34"/>
      <c r="AZ126" s="34" t="e">
        <f t="shared" si="53"/>
        <v>#REF!</v>
      </c>
    </row>
    <row r="127" spans="1:52" ht="12.75" hidden="1">
      <c r="A127" s="19">
        <v>39326</v>
      </c>
      <c r="B127" s="25" t="e">
        <f>+#REF!</f>
        <v>#REF!</v>
      </c>
      <c r="C127" s="2">
        <f t="shared" si="56"/>
        <v>0</v>
      </c>
      <c r="D127" s="2" t="e">
        <f t="shared" si="34"/>
        <v>#REF!</v>
      </c>
      <c r="E127" s="2" t="e">
        <f t="shared" si="35"/>
        <v>#REF!</v>
      </c>
      <c r="F127" s="68">
        <v>20</v>
      </c>
      <c r="G127" s="68">
        <v>10</v>
      </c>
      <c r="H127" s="69">
        <f t="shared" si="36"/>
        <v>40</v>
      </c>
      <c r="I127" s="22" t="e">
        <f t="shared" si="37"/>
        <v>#REF!</v>
      </c>
      <c r="J127" s="22" t="e">
        <f t="shared" si="38"/>
        <v>#REF!</v>
      </c>
      <c r="K127" s="42">
        <f t="shared" si="39"/>
        <v>0</v>
      </c>
      <c r="L127" s="43">
        <f t="shared" si="40"/>
        <v>0</v>
      </c>
      <c r="M127" s="43">
        <f t="shared" si="41"/>
        <v>0</v>
      </c>
      <c r="N127" s="23" t="e">
        <f t="shared" si="42"/>
        <v>#REF!</v>
      </c>
      <c r="O127" s="24">
        <v>1.0485578782060643</v>
      </c>
      <c r="P127" s="23"/>
      <c r="Q127" s="4"/>
      <c r="R127" s="3"/>
      <c r="S127" s="20"/>
      <c r="T127" s="3"/>
      <c r="U127" s="9"/>
      <c r="V127" s="70">
        <f t="shared" si="43"/>
        <v>0</v>
      </c>
      <c r="W127" s="71">
        <f t="shared" si="44"/>
        <v>0</v>
      </c>
      <c r="X127" s="72">
        <f t="shared" si="45"/>
        <v>0</v>
      </c>
      <c r="Z127" s="49">
        <f t="shared" si="46"/>
        <v>0</v>
      </c>
      <c r="AA127" s="49">
        <f t="shared" si="47"/>
        <v>0</v>
      </c>
      <c r="AC127" s="34" t="e">
        <f t="shared" si="62"/>
        <v>#REF!</v>
      </c>
      <c r="AD127" s="67">
        <f t="shared" si="64"/>
        <v>19</v>
      </c>
      <c r="AE127" s="36">
        <f t="shared" si="63"/>
        <v>0</v>
      </c>
      <c r="AG127" s="73">
        <f t="shared" si="55"/>
        <v>0</v>
      </c>
      <c r="AH127" s="75"/>
      <c r="AJ127" s="34">
        <f t="shared" si="50"/>
        <v>0</v>
      </c>
      <c r="AL127" s="32">
        <f t="shared" si="33"/>
        <v>0.45</v>
      </c>
      <c r="AN127" s="35">
        <v>323.84</v>
      </c>
      <c r="AO127" s="36">
        <f t="shared" si="57"/>
        <v>107.94666666666666</v>
      </c>
      <c r="AP127" s="36">
        <f t="shared" si="58"/>
        <v>24.288</v>
      </c>
      <c r="AQ127" s="34">
        <f t="shared" si="59"/>
        <v>61.529599999999995</v>
      </c>
      <c r="AR127" s="34">
        <f t="shared" si="60"/>
        <v>517.6042666666666</v>
      </c>
      <c r="AV127" s="33" t="e">
        <f>+#REF!</f>
        <v>#REF!</v>
      </c>
      <c r="AW127" s="32" t="e">
        <f t="shared" si="51"/>
        <v>#REF!</v>
      </c>
      <c r="AX127" s="32" t="e">
        <f t="shared" si="52"/>
        <v>#REF!</v>
      </c>
      <c r="AY127" s="34"/>
      <c r="AZ127" s="34" t="e">
        <f t="shared" si="53"/>
        <v>#REF!</v>
      </c>
    </row>
    <row r="128" spans="1:52" ht="12.75" hidden="1">
      <c r="A128" s="19">
        <v>39356</v>
      </c>
      <c r="B128" s="25" t="e">
        <f>+#REF!</f>
        <v>#REF!</v>
      </c>
      <c r="C128" s="2">
        <f t="shared" si="56"/>
        <v>0</v>
      </c>
      <c r="D128" s="2" t="e">
        <f t="shared" si="34"/>
        <v>#REF!</v>
      </c>
      <c r="E128" s="2" t="e">
        <f t="shared" si="35"/>
        <v>#REF!</v>
      </c>
      <c r="F128" s="68">
        <v>23</v>
      </c>
      <c r="G128" s="68">
        <v>8</v>
      </c>
      <c r="H128" s="69">
        <f t="shared" si="36"/>
        <v>46</v>
      </c>
      <c r="I128" s="22" t="e">
        <f t="shared" si="37"/>
        <v>#REF!</v>
      </c>
      <c r="J128" s="22" t="e">
        <f t="shared" si="38"/>
        <v>#REF!</v>
      </c>
      <c r="K128" s="42">
        <f t="shared" si="39"/>
        <v>0</v>
      </c>
      <c r="L128" s="43">
        <f t="shared" si="40"/>
        <v>0</v>
      </c>
      <c r="M128" s="43">
        <f t="shared" si="41"/>
        <v>0</v>
      </c>
      <c r="N128" s="23" t="e">
        <f t="shared" si="42"/>
        <v>#REF!</v>
      </c>
      <c r="O128" s="24">
        <v>1.0473617910406967</v>
      </c>
      <c r="P128" s="23"/>
      <c r="Q128" s="4"/>
      <c r="R128" s="3"/>
      <c r="S128" s="20"/>
      <c r="T128" s="3"/>
      <c r="U128" s="9"/>
      <c r="V128" s="70">
        <f t="shared" si="43"/>
        <v>0</v>
      </c>
      <c r="W128" s="71">
        <f t="shared" si="44"/>
        <v>0</v>
      </c>
      <c r="X128" s="72">
        <f t="shared" si="45"/>
        <v>0</v>
      </c>
      <c r="Z128" s="49">
        <f t="shared" si="46"/>
        <v>0</v>
      </c>
      <c r="AA128" s="49">
        <f t="shared" si="47"/>
        <v>0</v>
      </c>
      <c r="AC128" s="34" t="e">
        <f t="shared" si="62"/>
        <v>#REF!</v>
      </c>
      <c r="AD128" s="67">
        <f t="shared" si="64"/>
        <v>19</v>
      </c>
      <c r="AE128" s="36">
        <f t="shared" si="63"/>
        <v>0</v>
      </c>
      <c r="AG128" s="73">
        <f t="shared" si="55"/>
        <v>0</v>
      </c>
      <c r="AH128" s="75"/>
      <c r="AJ128" s="34">
        <f t="shared" si="50"/>
        <v>0</v>
      </c>
      <c r="AL128" s="32">
        <f t="shared" si="33"/>
        <v>0.45</v>
      </c>
      <c r="AN128" s="35">
        <v>323.84</v>
      </c>
      <c r="AO128" s="36">
        <f t="shared" si="57"/>
        <v>107.94666666666666</v>
      </c>
      <c r="AP128" s="36">
        <f t="shared" si="58"/>
        <v>24.288</v>
      </c>
      <c r="AQ128" s="34">
        <f t="shared" si="59"/>
        <v>61.529599999999995</v>
      </c>
      <c r="AR128" s="34">
        <f t="shared" si="60"/>
        <v>517.6042666666666</v>
      </c>
      <c r="AV128" s="33" t="e">
        <f>+#REF!</f>
        <v>#REF!</v>
      </c>
      <c r="AW128" s="32" t="e">
        <f t="shared" si="51"/>
        <v>#REF!</v>
      </c>
      <c r="AX128" s="32" t="e">
        <f t="shared" si="52"/>
        <v>#REF!</v>
      </c>
      <c r="AY128" s="34"/>
      <c r="AZ128" s="34" t="e">
        <f t="shared" si="53"/>
        <v>#REF!</v>
      </c>
    </row>
    <row r="129" spans="1:52" ht="12.75" hidden="1">
      <c r="A129" s="19">
        <v>39387</v>
      </c>
      <c r="B129" s="25" t="e">
        <f>+#REF!</f>
        <v>#REF!</v>
      </c>
      <c r="C129" s="2">
        <f t="shared" si="56"/>
        <v>0</v>
      </c>
      <c r="D129" s="2" t="e">
        <f t="shared" si="34"/>
        <v>#REF!</v>
      </c>
      <c r="E129" s="2" t="e">
        <f t="shared" si="35"/>
        <v>#REF!</v>
      </c>
      <c r="F129" s="68">
        <v>22</v>
      </c>
      <c r="G129" s="68">
        <v>8</v>
      </c>
      <c r="H129" s="69">
        <f t="shared" si="36"/>
        <v>44</v>
      </c>
      <c r="I129" s="22" t="e">
        <f t="shared" si="37"/>
        <v>#REF!</v>
      </c>
      <c r="J129" s="22" t="e">
        <f t="shared" si="38"/>
        <v>#REF!</v>
      </c>
      <c r="K129" s="42">
        <f t="shared" si="39"/>
        <v>0</v>
      </c>
      <c r="L129" s="43">
        <f t="shared" si="40"/>
        <v>0</v>
      </c>
      <c r="M129" s="43">
        <f t="shared" si="41"/>
        <v>0</v>
      </c>
      <c r="N129" s="23" t="e">
        <f t="shared" si="42"/>
        <v>#REF!</v>
      </c>
      <c r="O129" s="24">
        <v>1.046744211955642</v>
      </c>
      <c r="P129" s="23"/>
      <c r="Q129" s="4"/>
      <c r="R129" s="3"/>
      <c r="S129" s="20"/>
      <c r="T129" s="3"/>
      <c r="U129" s="9"/>
      <c r="V129" s="70">
        <f t="shared" si="43"/>
        <v>0</v>
      </c>
      <c r="W129" s="71">
        <f t="shared" si="44"/>
        <v>0</v>
      </c>
      <c r="X129" s="72">
        <f t="shared" si="45"/>
        <v>0</v>
      </c>
      <c r="Z129" s="49">
        <f t="shared" si="46"/>
        <v>0</v>
      </c>
      <c r="AA129" s="49">
        <f t="shared" si="47"/>
        <v>0</v>
      </c>
      <c r="AC129" s="34" t="e">
        <f t="shared" si="62"/>
        <v>#REF!</v>
      </c>
      <c r="AD129" s="67">
        <f t="shared" si="64"/>
        <v>19</v>
      </c>
      <c r="AE129" s="36">
        <f t="shared" si="63"/>
        <v>0</v>
      </c>
      <c r="AG129" s="73">
        <f t="shared" si="55"/>
        <v>0</v>
      </c>
      <c r="AH129" s="75"/>
      <c r="AJ129" s="34">
        <f t="shared" si="50"/>
        <v>0</v>
      </c>
      <c r="AL129" s="32">
        <f t="shared" si="33"/>
        <v>0.45</v>
      </c>
      <c r="AN129" s="35">
        <v>323.84</v>
      </c>
      <c r="AO129" s="36">
        <f t="shared" si="57"/>
        <v>107.94666666666666</v>
      </c>
      <c r="AP129" s="36">
        <f t="shared" si="58"/>
        <v>24.288</v>
      </c>
      <c r="AQ129" s="34">
        <f t="shared" si="59"/>
        <v>61.529599999999995</v>
      </c>
      <c r="AR129" s="34">
        <f t="shared" si="60"/>
        <v>517.6042666666666</v>
      </c>
      <c r="AV129" s="33" t="e">
        <f>+#REF!</f>
        <v>#REF!</v>
      </c>
      <c r="AW129" s="32" t="e">
        <f t="shared" si="51"/>
        <v>#REF!</v>
      </c>
      <c r="AX129" s="32" t="e">
        <f t="shared" si="52"/>
        <v>#REF!</v>
      </c>
      <c r="AY129" s="34"/>
      <c r="AZ129" s="34" t="e">
        <f t="shared" si="53"/>
        <v>#REF!</v>
      </c>
    </row>
    <row r="130" spans="1:52" ht="12.75" hidden="1">
      <c r="A130" s="19">
        <v>39417</v>
      </c>
      <c r="B130" s="25" t="e">
        <f>+#REF!</f>
        <v>#REF!</v>
      </c>
      <c r="C130" s="2">
        <f t="shared" si="56"/>
        <v>0</v>
      </c>
      <c r="D130" s="2" t="e">
        <f t="shared" si="34"/>
        <v>#REF!</v>
      </c>
      <c r="E130" s="2" t="e">
        <f t="shared" si="35"/>
        <v>#REF!</v>
      </c>
      <c r="F130" s="68">
        <v>21</v>
      </c>
      <c r="G130" s="68">
        <v>10</v>
      </c>
      <c r="H130" s="69">
        <f t="shared" si="36"/>
        <v>42</v>
      </c>
      <c r="I130" s="22" t="e">
        <f t="shared" si="37"/>
        <v>#REF!</v>
      </c>
      <c r="J130" s="22" t="e">
        <f t="shared" si="38"/>
        <v>#REF!</v>
      </c>
      <c r="K130" s="42">
        <f t="shared" si="39"/>
        <v>0</v>
      </c>
      <c r="L130" s="43">
        <f t="shared" si="40"/>
        <v>0</v>
      </c>
      <c r="M130" s="43">
        <f t="shared" si="41"/>
        <v>0</v>
      </c>
      <c r="N130" s="23" t="e">
        <f t="shared" si="42"/>
        <v>#REF!</v>
      </c>
      <c r="O130" s="24">
        <v>1.046074724132198</v>
      </c>
      <c r="P130" s="23"/>
      <c r="Q130" s="4"/>
      <c r="R130" s="3"/>
      <c r="S130" s="20"/>
      <c r="T130" s="3"/>
      <c r="U130" s="9"/>
      <c r="V130" s="70">
        <f t="shared" si="43"/>
        <v>0</v>
      </c>
      <c r="W130" s="71">
        <f t="shared" si="44"/>
        <v>0</v>
      </c>
      <c r="X130" s="72">
        <f t="shared" si="45"/>
        <v>0</v>
      </c>
      <c r="Z130" s="49">
        <f t="shared" si="46"/>
        <v>0</v>
      </c>
      <c r="AA130" s="49">
        <f t="shared" si="47"/>
        <v>0</v>
      </c>
      <c r="AC130" s="34" t="e">
        <f t="shared" si="62"/>
        <v>#REF!</v>
      </c>
      <c r="AD130" s="67">
        <f t="shared" si="64"/>
        <v>19</v>
      </c>
      <c r="AE130" s="36">
        <f t="shared" si="63"/>
        <v>0</v>
      </c>
      <c r="AG130" s="73">
        <f t="shared" si="55"/>
        <v>0</v>
      </c>
      <c r="AH130" s="74"/>
      <c r="AJ130" s="34">
        <f t="shared" si="50"/>
        <v>0</v>
      </c>
      <c r="AL130" s="32">
        <f t="shared" si="33"/>
        <v>0.45</v>
      </c>
      <c r="AN130" s="35">
        <v>323.84</v>
      </c>
      <c r="AO130" s="36">
        <f t="shared" si="57"/>
        <v>107.94666666666666</v>
      </c>
      <c r="AP130" s="36">
        <f t="shared" si="58"/>
        <v>24.288</v>
      </c>
      <c r="AQ130" s="34">
        <f t="shared" si="59"/>
        <v>61.529599999999995</v>
      </c>
      <c r="AR130" s="34">
        <f t="shared" si="60"/>
        <v>517.6042666666666</v>
      </c>
      <c r="AV130" s="33" t="e">
        <f>+#REF!</f>
        <v>#REF!</v>
      </c>
      <c r="AW130" s="32" t="e">
        <f t="shared" si="51"/>
        <v>#REF!</v>
      </c>
      <c r="AX130" s="32" t="e">
        <f t="shared" si="52"/>
        <v>#REF!</v>
      </c>
      <c r="AY130" s="34"/>
      <c r="AZ130" s="34" t="e">
        <f t="shared" si="53"/>
        <v>#REF!</v>
      </c>
    </row>
    <row r="131" spans="1:52" ht="12.75" hidden="1">
      <c r="A131" s="19" t="s">
        <v>2</v>
      </c>
      <c r="B131" s="25" t="e">
        <f>+#REF!</f>
        <v>#REF!</v>
      </c>
      <c r="C131" s="2">
        <f t="shared" si="56"/>
        <v>0</v>
      </c>
      <c r="D131" s="2" t="e">
        <f t="shared" si="34"/>
        <v>#REF!</v>
      </c>
      <c r="E131" s="2" t="e">
        <f t="shared" si="35"/>
        <v>#REF!</v>
      </c>
      <c r="F131" s="68">
        <v>21</v>
      </c>
      <c r="G131" s="68">
        <v>10</v>
      </c>
      <c r="H131" s="69">
        <f t="shared" si="36"/>
        <v>42</v>
      </c>
      <c r="I131" s="22" t="e">
        <f t="shared" si="37"/>
        <v>#REF!</v>
      </c>
      <c r="J131" s="22" t="e">
        <f t="shared" si="38"/>
        <v>#REF!</v>
      </c>
      <c r="K131" s="42">
        <f t="shared" si="39"/>
        <v>0</v>
      </c>
      <c r="L131" s="43">
        <f t="shared" si="40"/>
        <v>0</v>
      </c>
      <c r="M131" s="43">
        <f t="shared" si="41"/>
        <v>0</v>
      </c>
      <c r="N131" s="23" t="e">
        <f t="shared" si="42"/>
        <v>#REF!</v>
      </c>
      <c r="O131" s="24">
        <v>1.046074724132198</v>
      </c>
      <c r="P131" s="23"/>
      <c r="Q131" s="4"/>
      <c r="R131" s="3"/>
      <c r="S131" s="20"/>
      <c r="T131" s="3"/>
      <c r="U131" s="9"/>
      <c r="V131" s="70">
        <f t="shared" si="43"/>
        <v>0</v>
      </c>
      <c r="W131" s="71">
        <f t="shared" si="44"/>
        <v>0</v>
      </c>
      <c r="X131" s="72">
        <f t="shared" si="45"/>
        <v>0</v>
      </c>
      <c r="Z131" s="49">
        <f t="shared" si="46"/>
        <v>0</v>
      </c>
      <c r="AA131" s="49">
        <f t="shared" si="47"/>
        <v>0</v>
      </c>
      <c r="AC131" s="34" t="e">
        <f t="shared" si="62"/>
        <v>#REF!</v>
      </c>
      <c r="AD131" s="67">
        <f>+AD130</f>
        <v>19</v>
      </c>
      <c r="AE131" s="36">
        <f t="shared" si="63"/>
        <v>0</v>
      </c>
      <c r="AG131" s="73">
        <f t="shared" si="55"/>
        <v>0</v>
      </c>
      <c r="AH131" s="74"/>
      <c r="AJ131" s="34">
        <f t="shared" si="50"/>
        <v>0</v>
      </c>
      <c r="AL131" s="32">
        <f t="shared" si="33"/>
        <v>0.45</v>
      </c>
      <c r="AN131" s="35">
        <v>323.84</v>
      </c>
      <c r="AO131" s="36">
        <f t="shared" si="57"/>
        <v>107.94666666666666</v>
      </c>
      <c r="AP131" s="36">
        <f t="shared" si="58"/>
        <v>24.288</v>
      </c>
      <c r="AQ131" s="34">
        <f t="shared" si="59"/>
        <v>61.529599999999995</v>
      </c>
      <c r="AR131" s="34">
        <f t="shared" si="60"/>
        <v>517.6042666666666</v>
      </c>
      <c r="AV131" s="33" t="e">
        <f>+#REF!</f>
        <v>#REF!</v>
      </c>
      <c r="AW131" s="32" t="e">
        <f t="shared" si="51"/>
        <v>#REF!</v>
      </c>
      <c r="AX131" s="32" t="e">
        <f t="shared" si="52"/>
        <v>#REF!</v>
      </c>
      <c r="AY131" s="34"/>
      <c r="AZ131" s="34" t="e">
        <f t="shared" si="53"/>
        <v>#REF!</v>
      </c>
    </row>
    <row r="132" spans="1:52" ht="12.75">
      <c r="A132" s="19">
        <v>39448</v>
      </c>
      <c r="B132" s="25">
        <v>0</v>
      </c>
      <c r="C132" s="2">
        <f t="shared" si="56"/>
        <v>0</v>
      </c>
      <c r="D132" s="2" t="e">
        <f t="shared" si="34"/>
        <v>#REF!</v>
      </c>
      <c r="E132" s="2">
        <f>+B132</f>
        <v>0</v>
      </c>
      <c r="F132" s="119">
        <v>23</v>
      </c>
      <c r="G132" s="119">
        <v>8</v>
      </c>
      <c r="H132" s="120">
        <f t="shared" si="36"/>
        <v>46</v>
      </c>
      <c r="I132" s="22">
        <f t="shared" si="37"/>
        <v>0</v>
      </c>
      <c r="J132" s="22">
        <f t="shared" si="38"/>
        <v>0</v>
      </c>
      <c r="K132" s="42">
        <f t="shared" si="39"/>
        <v>0</v>
      </c>
      <c r="L132" s="43">
        <f>+AJ132-M132</f>
        <v>0</v>
      </c>
      <c r="M132" s="43">
        <f t="shared" si="41"/>
        <v>0</v>
      </c>
      <c r="N132" s="23">
        <f t="shared" si="42"/>
        <v>0</v>
      </c>
      <c r="O132" s="94">
        <v>1.100473617123602</v>
      </c>
      <c r="P132" s="23">
        <f aca="true" t="shared" si="65" ref="P132:P153">+O132*N132</f>
        <v>0</v>
      </c>
      <c r="Q132" s="4"/>
      <c r="R132" s="3"/>
      <c r="S132" s="20"/>
      <c r="T132" s="3"/>
      <c r="U132" s="9"/>
      <c r="V132" s="70">
        <f t="shared" si="43"/>
        <v>0</v>
      </c>
      <c r="W132" s="71">
        <f t="shared" si="44"/>
        <v>0</v>
      </c>
      <c r="X132" s="72">
        <f t="shared" si="45"/>
        <v>0</v>
      </c>
      <c r="Z132" s="49">
        <f t="shared" si="46"/>
        <v>0</v>
      </c>
      <c r="AA132" s="49">
        <f t="shared" si="47"/>
        <v>0</v>
      </c>
      <c r="AC132" s="34">
        <f t="shared" si="62"/>
        <v>0</v>
      </c>
      <c r="AD132" s="67">
        <f aca="true" t="shared" si="66" ref="AD132:AD143">INT((A132-$B$8)/364)</f>
        <v>19</v>
      </c>
      <c r="AE132" s="36">
        <f t="shared" si="63"/>
        <v>0</v>
      </c>
      <c r="AG132" s="73">
        <f t="shared" si="55"/>
        <v>0</v>
      </c>
      <c r="AH132" s="74">
        <f>+AC132/30*5</f>
        <v>0</v>
      </c>
      <c r="AJ132" s="34">
        <f t="shared" si="50"/>
        <v>0</v>
      </c>
      <c r="AL132" s="32">
        <f t="shared" si="33"/>
        <v>0.45</v>
      </c>
      <c r="AN132" s="35">
        <v>323.84</v>
      </c>
      <c r="AO132" s="36">
        <f t="shared" si="57"/>
        <v>107.94666666666666</v>
      </c>
      <c r="AP132" s="36">
        <f t="shared" si="58"/>
        <v>24.288</v>
      </c>
      <c r="AQ132" s="34">
        <f t="shared" si="59"/>
        <v>61.529599999999995</v>
      </c>
      <c r="AR132" s="34">
        <f t="shared" si="60"/>
        <v>517.6042666666666</v>
      </c>
      <c r="AV132" s="33" t="e">
        <f>+#REF!</f>
        <v>#REF!</v>
      </c>
      <c r="AW132" s="32" t="e">
        <f t="shared" si="51"/>
        <v>#REF!</v>
      </c>
      <c r="AX132" s="32" t="e">
        <f t="shared" si="52"/>
        <v>#REF!</v>
      </c>
      <c r="AY132" s="34"/>
      <c r="AZ132" s="34" t="e">
        <f t="shared" si="53"/>
        <v>#REF!</v>
      </c>
    </row>
    <row r="133" spans="1:52" ht="12.75">
      <c r="A133" s="19">
        <v>39479</v>
      </c>
      <c r="B133" s="25">
        <f>+B132</f>
        <v>0</v>
      </c>
      <c r="C133" s="2">
        <f t="shared" si="56"/>
        <v>0</v>
      </c>
      <c r="D133" s="2" t="e">
        <f t="shared" si="34"/>
        <v>#REF!</v>
      </c>
      <c r="E133" s="2">
        <f aca="true" t="shared" si="67" ref="E133:E196">+B133</f>
        <v>0</v>
      </c>
      <c r="F133" s="119">
        <v>21</v>
      </c>
      <c r="G133" s="119">
        <v>8</v>
      </c>
      <c r="H133" s="120">
        <f t="shared" si="36"/>
        <v>42</v>
      </c>
      <c r="I133" s="22">
        <f t="shared" si="37"/>
        <v>0</v>
      </c>
      <c r="J133" s="22">
        <f>+I133/F133*G133</f>
        <v>0</v>
      </c>
      <c r="K133" s="42">
        <f t="shared" si="39"/>
        <v>0</v>
      </c>
      <c r="L133" s="43">
        <f t="shared" si="40"/>
        <v>0</v>
      </c>
      <c r="M133" s="43">
        <f t="shared" si="41"/>
        <v>0</v>
      </c>
      <c r="N133" s="23">
        <f t="shared" si="42"/>
        <v>0</v>
      </c>
      <c r="O133" s="94">
        <v>1.100206267000722</v>
      </c>
      <c r="P133" s="23">
        <f t="shared" si="65"/>
        <v>0</v>
      </c>
      <c r="Q133" s="4"/>
      <c r="R133" s="3"/>
      <c r="S133" s="20"/>
      <c r="T133" s="3"/>
      <c r="U133" s="9"/>
      <c r="V133" s="70">
        <f t="shared" si="43"/>
        <v>0</v>
      </c>
      <c r="W133" s="71">
        <f t="shared" si="44"/>
        <v>0</v>
      </c>
      <c r="X133" s="72">
        <f t="shared" si="45"/>
        <v>0</v>
      </c>
      <c r="Z133" s="49">
        <f t="shared" si="46"/>
        <v>0</v>
      </c>
      <c r="AA133" s="49">
        <f t="shared" si="47"/>
        <v>0</v>
      </c>
      <c r="AC133" s="34">
        <f t="shared" si="62"/>
        <v>0</v>
      </c>
      <c r="AD133" s="67">
        <f t="shared" si="66"/>
        <v>19</v>
      </c>
      <c r="AE133" s="36">
        <f t="shared" si="63"/>
        <v>0</v>
      </c>
      <c r="AG133" s="73">
        <f t="shared" si="55"/>
        <v>0</v>
      </c>
      <c r="AH133" s="73"/>
      <c r="AJ133" s="34">
        <f t="shared" si="50"/>
        <v>0</v>
      </c>
      <c r="AL133" s="32">
        <f t="shared" si="33"/>
        <v>0.45</v>
      </c>
      <c r="AN133" s="35">
        <v>323.84</v>
      </c>
      <c r="AO133" s="36">
        <f t="shared" si="57"/>
        <v>107.94666666666666</v>
      </c>
      <c r="AP133" s="36">
        <f t="shared" si="58"/>
        <v>24.288</v>
      </c>
      <c r="AQ133" s="34">
        <f t="shared" si="59"/>
        <v>61.529599999999995</v>
      </c>
      <c r="AR133" s="34">
        <f t="shared" si="60"/>
        <v>517.6042666666666</v>
      </c>
      <c r="AV133" s="33" t="e">
        <f>+#REF!</f>
        <v>#REF!</v>
      </c>
      <c r="AW133" s="32" t="e">
        <f t="shared" si="51"/>
        <v>#REF!</v>
      </c>
      <c r="AX133" s="32" t="e">
        <f t="shared" si="52"/>
        <v>#REF!</v>
      </c>
      <c r="AY133" s="34"/>
      <c r="AZ133" s="34" t="e">
        <f t="shared" si="53"/>
        <v>#REF!</v>
      </c>
    </row>
    <row r="134" spans="1:52" ht="12.75">
      <c r="A134" s="19">
        <v>39508</v>
      </c>
      <c r="B134" s="25">
        <f aca="true" t="shared" si="68" ref="B134:B198">+B133</f>
        <v>0</v>
      </c>
      <c r="C134" s="2">
        <f t="shared" si="56"/>
        <v>0</v>
      </c>
      <c r="D134" s="2" t="e">
        <f t="shared" si="34"/>
        <v>#REF!</v>
      </c>
      <c r="E134" s="2">
        <f t="shared" si="67"/>
        <v>0</v>
      </c>
      <c r="F134" s="119">
        <v>21</v>
      </c>
      <c r="G134" s="119">
        <v>10</v>
      </c>
      <c r="H134" s="120">
        <f t="shared" si="36"/>
        <v>42</v>
      </c>
      <c r="I134" s="22">
        <f t="shared" si="37"/>
        <v>0</v>
      </c>
      <c r="J134" s="22">
        <f t="shared" si="38"/>
        <v>0</v>
      </c>
      <c r="K134" s="42">
        <f>+Z134+AA134</f>
        <v>0</v>
      </c>
      <c r="L134" s="43">
        <f t="shared" si="40"/>
        <v>0</v>
      </c>
      <c r="M134" s="43">
        <f t="shared" si="41"/>
        <v>0</v>
      </c>
      <c r="N134" s="23">
        <f t="shared" si="42"/>
        <v>0</v>
      </c>
      <c r="O134" s="94">
        <v>1.09975646660588</v>
      </c>
      <c r="P134" s="23">
        <f t="shared" si="65"/>
        <v>0</v>
      </c>
      <c r="Q134" s="4"/>
      <c r="R134" s="3"/>
      <c r="S134" s="20"/>
      <c r="T134" s="3"/>
      <c r="U134" s="9"/>
      <c r="V134" s="70">
        <f t="shared" si="43"/>
        <v>0</v>
      </c>
      <c r="W134" s="71">
        <f t="shared" si="44"/>
        <v>0</v>
      </c>
      <c r="X134" s="72">
        <f t="shared" si="45"/>
        <v>0</v>
      </c>
      <c r="Z134" s="49">
        <f t="shared" si="46"/>
        <v>0</v>
      </c>
      <c r="AA134" s="49">
        <f t="shared" si="47"/>
        <v>0</v>
      </c>
      <c r="AC134" s="34">
        <f t="shared" si="62"/>
        <v>0</v>
      </c>
      <c r="AD134" s="67">
        <f t="shared" si="66"/>
        <v>19</v>
      </c>
      <c r="AE134" s="36">
        <f t="shared" si="63"/>
        <v>0</v>
      </c>
      <c r="AG134" s="73">
        <f t="shared" si="55"/>
        <v>0</v>
      </c>
      <c r="AH134" s="75"/>
      <c r="AJ134" s="34">
        <f t="shared" si="50"/>
        <v>0</v>
      </c>
      <c r="AL134" s="32">
        <f t="shared" si="33"/>
        <v>0.45</v>
      </c>
      <c r="AN134" s="35">
        <v>323.84</v>
      </c>
      <c r="AO134" s="36">
        <f t="shared" si="57"/>
        <v>107.94666666666666</v>
      </c>
      <c r="AP134" s="36">
        <f t="shared" si="58"/>
        <v>24.288</v>
      </c>
      <c r="AQ134" s="34">
        <f t="shared" si="59"/>
        <v>61.529599999999995</v>
      </c>
      <c r="AR134" s="34">
        <f t="shared" si="60"/>
        <v>517.6042666666666</v>
      </c>
      <c r="AV134" s="33" t="e">
        <f>+#REF!</f>
        <v>#REF!</v>
      </c>
      <c r="AW134" s="32" t="e">
        <f t="shared" si="51"/>
        <v>#REF!</v>
      </c>
      <c r="AX134" s="32" t="e">
        <f t="shared" si="52"/>
        <v>#REF!</v>
      </c>
      <c r="AY134" s="34"/>
      <c r="AZ134" s="34" t="e">
        <f t="shared" si="53"/>
        <v>#REF!</v>
      </c>
    </row>
    <row r="135" spans="1:52" ht="12.75">
      <c r="A135" s="19">
        <v>39539</v>
      </c>
      <c r="B135" s="25">
        <f t="shared" si="68"/>
        <v>0</v>
      </c>
      <c r="C135" s="2">
        <f t="shared" si="56"/>
        <v>0</v>
      </c>
      <c r="D135" s="2" t="e">
        <f t="shared" si="34"/>
        <v>#REF!</v>
      </c>
      <c r="E135" s="2">
        <f t="shared" si="67"/>
        <v>0</v>
      </c>
      <c r="F135" s="119">
        <v>22</v>
      </c>
      <c r="G135" s="119">
        <v>8</v>
      </c>
      <c r="H135" s="120">
        <f t="shared" si="36"/>
        <v>44</v>
      </c>
      <c r="I135" s="22">
        <f t="shared" si="37"/>
        <v>0</v>
      </c>
      <c r="J135" s="22">
        <f t="shared" si="38"/>
        <v>0</v>
      </c>
      <c r="K135" s="42">
        <f t="shared" si="39"/>
        <v>0</v>
      </c>
      <c r="L135" s="43">
        <f t="shared" si="40"/>
        <v>0</v>
      </c>
      <c r="M135" s="43">
        <f t="shared" si="41"/>
        <v>0</v>
      </c>
      <c r="N135" s="23">
        <f t="shared" si="42"/>
        <v>0</v>
      </c>
      <c r="O135" s="94">
        <v>1.0987072012287058</v>
      </c>
      <c r="P135" s="23">
        <f t="shared" si="65"/>
        <v>0</v>
      </c>
      <c r="Q135" s="4"/>
      <c r="R135" s="3"/>
      <c r="S135" s="20"/>
      <c r="T135" s="3"/>
      <c r="U135" s="9"/>
      <c r="V135" s="70">
        <f t="shared" si="43"/>
        <v>0</v>
      </c>
      <c r="W135" s="71">
        <f t="shared" si="44"/>
        <v>0</v>
      </c>
      <c r="X135" s="72">
        <f t="shared" si="45"/>
        <v>0</v>
      </c>
      <c r="Z135" s="49">
        <f t="shared" si="46"/>
        <v>0</v>
      </c>
      <c r="AA135" s="49">
        <f t="shared" si="47"/>
        <v>0</v>
      </c>
      <c r="AC135" s="34">
        <f t="shared" si="62"/>
        <v>0</v>
      </c>
      <c r="AD135" s="67">
        <f t="shared" si="66"/>
        <v>19</v>
      </c>
      <c r="AE135" s="36">
        <f t="shared" si="63"/>
        <v>0</v>
      </c>
      <c r="AG135" s="73">
        <f t="shared" si="55"/>
        <v>0</v>
      </c>
      <c r="AH135" s="75"/>
      <c r="AJ135" s="34">
        <f t="shared" si="50"/>
        <v>0</v>
      </c>
      <c r="AL135" s="32">
        <f t="shared" si="33"/>
        <v>0.45</v>
      </c>
      <c r="AN135" s="35">
        <v>323.84</v>
      </c>
      <c r="AO135" s="36">
        <f t="shared" si="57"/>
        <v>107.94666666666666</v>
      </c>
      <c r="AP135" s="36">
        <f t="shared" si="58"/>
        <v>24.288</v>
      </c>
      <c r="AQ135" s="34">
        <f t="shared" si="59"/>
        <v>61.529599999999995</v>
      </c>
      <c r="AR135" s="34">
        <f t="shared" si="60"/>
        <v>517.6042666666666</v>
      </c>
      <c r="AV135" s="33" t="e">
        <f>+#REF!</f>
        <v>#REF!</v>
      </c>
      <c r="AW135" s="32" t="e">
        <f t="shared" si="51"/>
        <v>#REF!</v>
      </c>
      <c r="AX135" s="32" t="e">
        <f t="shared" si="52"/>
        <v>#REF!</v>
      </c>
      <c r="AY135" s="34"/>
      <c r="AZ135" s="34" t="e">
        <f t="shared" si="53"/>
        <v>#REF!</v>
      </c>
    </row>
    <row r="136" spans="1:52" ht="12.75">
      <c r="A136" s="19">
        <v>39569</v>
      </c>
      <c r="B136" s="25">
        <f t="shared" si="68"/>
        <v>0</v>
      </c>
      <c r="C136" s="2"/>
      <c r="D136" s="2" t="e">
        <f t="shared" si="34"/>
        <v>#REF!</v>
      </c>
      <c r="E136" s="2">
        <f t="shared" si="67"/>
        <v>0</v>
      </c>
      <c r="F136" s="119">
        <v>22</v>
      </c>
      <c r="G136" s="119">
        <v>9</v>
      </c>
      <c r="H136" s="120">
        <f t="shared" si="36"/>
        <v>44</v>
      </c>
      <c r="I136" s="22">
        <f t="shared" si="37"/>
        <v>0</v>
      </c>
      <c r="J136" s="22">
        <f t="shared" si="38"/>
        <v>0</v>
      </c>
      <c r="K136" s="42">
        <f t="shared" si="39"/>
        <v>0</v>
      </c>
      <c r="L136" s="43">
        <f t="shared" si="40"/>
        <v>0</v>
      </c>
      <c r="M136" s="43">
        <f t="shared" si="41"/>
        <v>0</v>
      </c>
      <c r="N136" s="23">
        <f t="shared" si="42"/>
        <v>0</v>
      </c>
      <c r="O136" s="94">
        <v>1.0978991474561786</v>
      </c>
      <c r="P136" s="23">
        <f t="shared" si="65"/>
        <v>0</v>
      </c>
      <c r="Q136" s="4"/>
      <c r="R136" s="3"/>
      <c r="S136" s="20"/>
      <c r="T136" s="3"/>
      <c r="U136" s="9"/>
      <c r="V136" s="70">
        <f t="shared" si="43"/>
        <v>0</v>
      </c>
      <c r="W136" s="71">
        <f t="shared" si="44"/>
        <v>0</v>
      </c>
      <c r="X136" s="72">
        <f t="shared" si="45"/>
        <v>0</v>
      </c>
      <c r="Z136" s="49">
        <f t="shared" si="46"/>
        <v>0</v>
      </c>
      <c r="AA136" s="49">
        <f t="shared" si="47"/>
        <v>0</v>
      </c>
      <c r="AC136" s="34">
        <f t="shared" si="62"/>
        <v>0</v>
      </c>
      <c r="AD136" s="67">
        <f t="shared" si="66"/>
        <v>20</v>
      </c>
      <c r="AE136" s="36">
        <f t="shared" si="63"/>
        <v>0</v>
      </c>
      <c r="AG136" s="73">
        <f t="shared" si="55"/>
        <v>0</v>
      </c>
      <c r="AH136" s="75"/>
      <c r="AJ136" s="34">
        <f t="shared" si="50"/>
        <v>0</v>
      </c>
      <c r="AL136" s="32">
        <f t="shared" si="33"/>
        <v>0.5</v>
      </c>
      <c r="AV136" s="33" t="e">
        <f>+#REF!</f>
        <v>#REF!</v>
      </c>
      <c r="AW136" s="32" t="e">
        <f t="shared" si="51"/>
        <v>#REF!</v>
      </c>
      <c r="AX136" s="32" t="e">
        <f t="shared" si="52"/>
        <v>#REF!</v>
      </c>
      <c r="AY136" s="34"/>
      <c r="AZ136" s="34" t="e">
        <f t="shared" si="53"/>
        <v>#REF!</v>
      </c>
    </row>
    <row r="137" spans="1:52" ht="12.75">
      <c r="A137" s="19">
        <v>39600</v>
      </c>
      <c r="B137" s="25">
        <f t="shared" si="68"/>
        <v>0</v>
      </c>
      <c r="C137" s="2"/>
      <c r="D137" s="2" t="e">
        <f t="shared" si="34"/>
        <v>#REF!</v>
      </c>
      <c r="E137" s="2">
        <f t="shared" si="67"/>
        <v>0</v>
      </c>
      <c r="F137" s="119">
        <v>21</v>
      </c>
      <c r="G137" s="119">
        <v>9</v>
      </c>
      <c r="H137" s="120">
        <f t="shared" si="36"/>
        <v>42</v>
      </c>
      <c r="I137" s="22">
        <f t="shared" si="37"/>
        <v>0</v>
      </c>
      <c r="J137" s="22">
        <f t="shared" si="38"/>
        <v>0</v>
      </c>
      <c r="K137" s="42">
        <f t="shared" si="39"/>
        <v>0</v>
      </c>
      <c r="L137" s="43">
        <f t="shared" si="40"/>
        <v>0</v>
      </c>
      <c r="M137" s="43">
        <f t="shared" si="41"/>
        <v>0</v>
      </c>
      <c r="N137" s="23">
        <f t="shared" si="42"/>
        <v>0</v>
      </c>
      <c r="O137" s="94">
        <v>1.0966423952711986</v>
      </c>
      <c r="P137" s="23">
        <f t="shared" si="65"/>
        <v>0</v>
      </c>
      <c r="Q137" s="4"/>
      <c r="R137" s="3"/>
      <c r="S137" s="20"/>
      <c r="T137" s="3"/>
      <c r="U137" s="9"/>
      <c r="V137" s="70">
        <f t="shared" si="43"/>
        <v>0</v>
      </c>
      <c r="W137" s="71">
        <f t="shared" si="44"/>
        <v>0</v>
      </c>
      <c r="X137" s="72">
        <f t="shared" si="45"/>
        <v>0</v>
      </c>
      <c r="Z137" s="49">
        <f t="shared" si="46"/>
        <v>0</v>
      </c>
      <c r="AA137" s="49">
        <f t="shared" si="47"/>
        <v>0</v>
      </c>
      <c r="AC137" s="34">
        <f t="shared" si="62"/>
        <v>0</v>
      </c>
      <c r="AD137" s="67">
        <f t="shared" si="66"/>
        <v>20</v>
      </c>
      <c r="AE137" s="36">
        <f t="shared" si="63"/>
        <v>0</v>
      </c>
      <c r="AG137" s="73">
        <f t="shared" si="55"/>
        <v>0</v>
      </c>
      <c r="AH137" s="75"/>
      <c r="AJ137" s="34">
        <f t="shared" si="50"/>
        <v>0</v>
      </c>
      <c r="AL137" s="32">
        <f t="shared" si="33"/>
        <v>0.5</v>
      </c>
      <c r="AV137" s="33" t="e">
        <f>+#REF!</f>
        <v>#REF!</v>
      </c>
      <c r="AW137" s="32" t="e">
        <f t="shared" si="51"/>
        <v>#REF!</v>
      </c>
      <c r="AX137" s="32" t="e">
        <f t="shared" si="52"/>
        <v>#REF!</v>
      </c>
      <c r="AY137" s="34"/>
      <c r="AZ137" s="34" t="e">
        <f t="shared" si="53"/>
        <v>#REF!</v>
      </c>
    </row>
    <row r="138" spans="1:52" ht="12.75">
      <c r="A138" s="19">
        <v>39630</v>
      </c>
      <c r="B138" s="25">
        <f t="shared" si="68"/>
        <v>0</v>
      </c>
      <c r="C138" s="2"/>
      <c r="D138" s="2" t="e">
        <f t="shared" si="34"/>
        <v>#REF!</v>
      </c>
      <c r="E138" s="2">
        <f t="shared" si="67"/>
        <v>0</v>
      </c>
      <c r="F138" s="119">
        <v>23</v>
      </c>
      <c r="G138" s="119">
        <v>8</v>
      </c>
      <c r="H138" s="120">
        <f t="shared" si="36"/>
        <v>46</v>
      </c>
      <c r="I138" s="22">
        <f t="shared" si="37"/>
        <v>0</v>
      </c>
      <c r="J138" s="22">
        <f t="shared" si="38"/>
        <v>0</v>
      </c>
      <c r="K138" s="42">
        <f t="shared" si="39"/>
        <v>0</v>
      </c>
      <c r="L138" s="43">
        <f t="shared" si="40"/>
        <v>0</v>
      </c>
      <c r="M138" s="43">
        <f t="shared" si="41"/>
        <v>0</v>
      </c>
      <c r="N138" s="23">
        <f t="shared" si="42"/>
        <v>0</v>
      </c>
      <c r="O138" s="94">
        <v>1.0945474314873311</v>
      </c>
      <c r="P138" s="23">
        <f t="shared" si="65"/>
        <v>0</v>
      </c>
      <c r="Q138" s="4"/>
      <c r="R138" s="3"/>
      <c r="S138" s="20"/>
      <c r="T138" s="3"/>
      <c r="U138" s="9"/>
      <c r="V138" s="70">
        <f t="shared" si="43"/>
        <v>0</v>
      </c>
      <c r="W138" s="71">
        <f t="shared" si="44"/>
        <v>0</v>
      </c>
      <c r="X138" s="72">
        <f t="shared" si="45"/>
        <v>0</v>
      </c>
      <c r="Z138" s="49">
        <f t="shared" si="46"/>
        <v>0</v>
      </c>
      <c r="AA138" s="49">
        <f t="shared" si="47"/>
        <v>0</v>
      </c>
      <c r="AC138" s="34">
        <f t="shared" si="62"/>
        <v>0</v>
      </c>
      <c r="AD138" s="67">
        <f t="shared" si="66"/>
        <v>20</v>
      </c>
      <c r="AE138" s="36">
        <f t="shared" si="63"/>
        <v>0</v>
      </c>
      <c r="AG138" s="73">
        <f t="shared" si="55"/>
        <v>0</v>
      </c>
      <c r="AH138" s="75"/>
      <c r="AJ138" s="34">
        <f t="shared" si="50"/>
        <v>0</v>
      </c>
      <c r="AL138" s="32">
        <f t="shared" si="33"/>
        <v>0.5</v>
      </c>
      <c r="AV138" s="33" t="e">
        <f>+#REF!</f>
        <v>#REF!</v>
      </c>
      <c r="AW138" s="32" t="e">
        <f t="shared" si="51"/>
        <v>#REF!</v>
      </c>
      <c r="AX138" s="32" t="e">
        <f t="shared" si="52"/>
        <v>#REF!</v>
      </c>
      <c r="AY138" s="34"/>
      <c r="AZ138" s="34" t="e">
        <f t="shared" si="53"/>
        <v>#REF!</v>
      </c>
    </row>
    <row r="139" spans="1:52" ht="12.75">
      <c r="A139" s="19">
        <v>39661</v>
      </c>
      <c r="B139" s="25">
        <f t="shared" si="68"/>
        <v>0</v>
      </c>
      <c r="C139" s="2"/>
      <c r="D139" s="2" t="e">
        <f t="shared" si="34"/>
        <v>#REF!</v>
      </c>
      <c r="E139" s="2">
        <f t="shared" si="67"/>
        <v>0</v>
      </c>
      <c r="F139" s="119">
        <v>21</v>
      </c>
      <c r="G139" s="119">
        <v>10</v>
      </c>
      <c r="H139" s="120">
        <f t="shared" si="36"/>
        <v>42</v>
      </c>
      <c r="I139" s="22">
        <f t="shared" si="37"/>
        <v>0</v>
      </c>
      <c r="J139" s="22">
        <f t="shared" si="38"/>
        <v>0</v>
      </c>
      <c r="K139" s="42">
        <f t="shared" si="39"/>
        <v>0</v>
      </c>
      <c r="L139" s="43">
        <f t="shared" si="40"/>
        <v>0</v>
      </c>
      <c r="M139" s="43">
        <f t="shared" si="41"/>
        <v>0</v>
      </c>
      <c r="N139" s="23">
        <f t="shared" si="42"/>
        <v>0</v>
      </c>
      <c r="O139" s="94">
        <v>1.0928273212836308</v>
      </c>
      <c r="P139" s="23">
        <f t="shared" si="65"/>
        <v>0</v>
      </c>
      <c r="Q139" s="4"/>
      <c r="R139" s="3"/>
      <c r="S139" s="20"/>
      <c r="T139" s="3"/>
      <c r="U139" s="9"/>
      <c r="V139" s="70">
        <f t="shared" si="43"/>
        <v>0</v>
      </c>
      <c r="W139" s="71">
        <f t="shared" si="44"/>
        <v>0</v>
      </c>
      <c r="X139" s="72">
        <f t="shared" si="45"/>
        <v>0</v>
      </c>
      <c r="Z139" s="49">
        <f t="shared" si="46"/>
        <v>0</v>
      </c>
      <c r="AA139" s="49">
        <f t="shared" si="47"/>
        <v>0</v>
      </c>
      <c r="AC139" s="34">
        <f t="shared" si="62"/>
        <v>0</v>
      </c>
      <c r="AD139" s="67">
        <f t="shared" si="66"/>
        <v>20</v>
      </c>
      <c r="AE139" s="36">
        <f t="shared" si="63"/>
        <v>0</v>
      </c>
      <c r="AG139" s="73">
        <f t="shared" si="55"/>
        <v>0</v>
      </c>
      <c r="AH139" s="75"/>
      <c r="AJ139" s="34">
        <f t="shared" si="50"/>
        <v>0</v>
      </c>
      <c r="AL139" s="32">
        <f t="shared" si="33"/>
        <v>0.5</v>
      </c>
      <c r="AV139" s="33" t="e">
        <f>+#REF!</f>
        <v>#REF!</v>
      </c>
      <c r="AW139" s="32" t="e">
        <f t="shared" si="51"/>
        <v>#REF!</v>
      </c>
      <c r="AX139" s="32" t="e">
        <f t="shared" si="52"/>
        <v>#REF!</v>
      </c>
      <c r="AY139" s="34"/>
      <c r="AZ139" s="34" t="e">
        <f t="shared" si="53"/>
        <v>#REF!</v>
      </c>
    </row>
    <row r="140" spans="1:52" ht="12.75">
      <c r="A140" s="19">
        <v>39692</v>
      </c>
      <c r="B140" s="25">
        <f>+B139</f>
        <v>0</v>
      </c>
      <c r="C140" s="2"/>
      <c r="D140" s="2" t="e">
        <f t="shared" si="34"/>
        <v>#REF!</v>
      </c>
      <c r="E140" s="2">
        <f t="shared" si="67"/>
        <v>0</v>
      </c>
      <c r="F140" s="119">
        <v>22</v>
      </c>
      <c r="G140" s="119">
        <v>8</v>
      </c>
      <c r="H140" s="120">
        <f t="shared" si="36"/>
        <v>44</v>
      </c>
      <c r="I140" s="22">
        <f t="shared" si="37"/>
        <v>0</v>
      </c>
      <c r="J140" s="22">
        <f t="shared" si="38"/>
        <v>0</v>
      </c>
      <c r="K140" s="42">
        <f t="shared" si="39"/>
        <v>0</v>
      </c>
      <c r="L140" s="43">
        <f t="shared" si="40"/>
        <v>0</v>
      </c>
      <c r="M140" s="43">
        <f t="shared" si="41"/>
        <v>0</v>
      </c>
      <c r="N140" s="23">
        <f t="shared" si="42"/>
        <v>0</v>
      </c>
      <c r="O140" s="94">
        <v>1.0906786842756075</v>
      </c>
      <c r="P140" s="23">
        <f t="shared" si="65"/>
        <v>0</v>
      </c>
      <c r="Q140" s="4"/>
      <c r="R140" s="3"/>
      <c r="S140" s="20"/>
      <c r="T140" s="3"/>
      <c r="U140" s="9"/>
      <c r="V140" s="70">
        <f t="shared" si="43"/>
        <v>0</v>
      </c>
      <c r="W140" s="71">
        <f t="shared" si="44"/>
        <v>0</v>
      </c>
      <c r="X140" s="72">
        <f t="shared" si="45"/>
        <v>0</v>
      </c>
      <c r="Z140" s="49">
        <f t="shared" si="46"/>
        <v>0</v>
      </c>
      <c r="AA140" s="49">
        <f t="shared" si="47"/>
        <v>0</v>
      </c>
      <c r="AC140" s="34">
        <f t="shared" si="62"/>
        <v>0</v>
      </c>
      <c r="AD140" s="67">
        <f t="shared" si="66"/>
        <v>20</v>
      </c>
      <c r="AE140" s="36">
        <f t="shared" si="63"/>
        <v>0</v>
      </c>
      <c r="AG140" s="73">
        <f t="shared" si="55"/>
        <v>0</v>
      </c>
      <c r="AH140" s="75"/>
      <c r="AJ140" s="34">
        <f t="shared" si="50"/>
        <v>0</v>
      </c>
      <c r="AL140" s="32">
        <f t="shared" si="33"/>
        <v>0.5</v>
      </c>
      <c r="AV140" s="33" t="e">
        <f>+#REF!</f>
        <v>#REF!</v>
      </c>
      <c r="AW140" s="32" t="e">
        <f t="shared" si="51"/>
        <v>#REF!</v>
      </c>
      <c r="AX140" s="32" t="e">
        <f t="shared" si="52"/>
        <v>#REF!</v>
      </c>
      <c r="AY140" s="34"/>
      <c r="AZ140" s="34" t="e">
        <f t="shared" si="53"/>
        <v>#REF!</v>
      </c>
    </row>
    <row r="141" spans="1:52" ht="12.75">
      <c r="A141" s="19">
        <v>39722</v>
      </c>
      <c r="B141" s="25">
        <f t="shared" si="68"/>
        <v>0</v>
      </c>
      <c r="C141" s="2"/>
      <c r="D141" s="2" t="e">
        <f t="shared" si="34"/>
        <v>#REF!</v>
      </c>
      <c r="E141" s="2">
        <f t="shared" si="67"/>
        <v>0</v>
      </c>
      <c r="F141" s="119">
        <v>23</v>
      </c>
      <c r="G141" s="119">
        <v>8</v>
      </c>
      <c r="H141" s="120">
        <f t="shared" si="36"/>
        <v>46</v>
      </c>
      <c r="I141" s="22">
        <f t="shared" si="37"/>
        <v>0</v>
      </c>
      <c r="J141" s="22">
        <f t="shared" si="38"/>
        <v>0</v>
      </c>
      <c r="K141" s="42">
        <f t="shared" si="39"/>
        <v>0</v>
      </c>
      <c r="L141" s="43">
        <f t="shared" si="40"/>
        <v>0</v>
      </c>
      <c r="M141" s="43">
        <f t="shared" si="41"/>
        <v>0</v>
      </c>
      <c r="N141" s="23">
        <f t="shared" si="42"/>
        <v>0</v>
      </c>
      <c r="O141" s="94">
        <v>1.0879522758722717</v>
      </c>
      <c r="P141" s="23">
        <f t="shared" si="65"/>
        <v>0</v>
      </c>
      <c r="Q141" s="4"/>
      <c r="R141" s="3"/>
      <c r="S141" s="20"/>
      <c r="T141" s="3"/>
      <c r="U141" s="9"/>
      <c r="V141" s="70">
        <f t="shared" si="43"/>
        <v>0</v>
      </c>
      <c r="W141" s="71">
        <f t="shared" si="44"/>
        <v>0</v>
      </c>
      <c r="X141" s="72">
        <f t="shared" si="45"/>
        <v>0</v>
      </c>
      <c r="Z141" s="49">
        <f t="shared" si="46"/>
        <v>0</v>
      </c>
      <c r="AA141" s="49">
        <f t="shared" si="47"/>
        <v>0</v>
      </c>
      <c r="AC141" s="34">
        <f t="shared" si="62"/>
        <v>0</v>
      </c>
      <c r="AD141" s="67">
        <f t="shared" si="66"/>
        <v>20</v>
      </c>
      <c r="AE141" s="36">
        <f t="shared" si="63"/>
        <v>0</v>
      </c>
      <c r="AG141" s="73">
        <f t="shared" si="55"/>
        <v>0</v>
      </c>
      <c r="AH141" s="75"/>
      <c r="AJ141" s="34">
        <f t="shared" si="50"/>
        <v>0</v>
      </c>
      <c r="AL141" s="32">
        <f t="shared" si="33"/>
        <v>0.5</v>
      </c>
      <c r="AV141" s="33" t="e">
        <f>+#REF!</f>
        <v>#REF!</v>
      </c>
      <c r="AW141" s="32" t="e">
        <f t="shared" si="51"/>
        <v>#REF!</v>
      </c>
      <c r="AX141" s="32" t="e">
        <f t="shared" si="52"/>
        <v>#REF!</v>
      </c>
      <c r="AY141" s="34"/>
      <c r="AZ141" s="34" t="e">
        <f t="shared" si="53"/>
        <v>#REF!</v>
      </c>
    </row>
    <row r="142" spans="1:52" ht="12.75">
      <c r="A142" s="19">
        <v>39753</v>
      </c>
      <c r="B142" s="25">
        <f t="shared" si="68"/>
        <v>0</v>
      </c>
      <c r="C142" s="2"/>
      <c r="D142" s="2" t="e">
        <f t="shared" si="34"/>
        <v>#REF!</v>
      </c>
      <c r="E142" s="2">
        <f t="shared" si="67"/>
        <v>0</v>
      </c>
      <c r="F142" s="119">
        <v>20</v>
      </c>
      <c r="G142" s="119">
        <v>10</v>
      </c>
      <c r="H142" s="120">
        <f t="shared" si="36"/>
        <v>40</v>
      </c>
      <c r="I142" s="22">
        <f t="shared" si="37"/>
        <v>0</v>
      </c>
      <c r="J142" s="22">
        <f t="shared" si="38"/>
        <v>0</v>
      </c>
      <c r="K142" s="42">
        <f t="shared" si="39"/>
        <v>0</v>
      </c>
      <c r="L142" s="43">
        <f t="shared" si="40"/>
        <v>0</v>
      </c>
      <c r="M142" s="43">
        <f t="shared" si="41"/>
        <v>0</v>
      </c>
      <c r="N142" s="23">
        <f t="shared" si="42"/>
        <v>0</v>
      </c>
      <c r="O142" s="94">
        <v>1.086194812665378</v>
      </c>
      <c r="P142" s="23">
        <f t="shared" si="65"/>
        <v>0</v>
      </c>
      <c r="Q142" s="4"/>
      <c r="R142" s="3"/>
      <c r="S142" s="20"/>
      <c r="T142" s="3"/>
      <c r="U142" s="9"/>
      <c r="V142" s="70">
        <f t="shared" si="43"/>
        <v>0</v>
      </c>
      <c r="W142" s="71">
        <f t="shared" si="44"/>
        <v>0</v>
      </c>
      <c r="X142" s="72">
        <f t="shared" si="45"/>
        <v>0</v>
      </c>
      <c r="Z142" s="49">
        <f t="shared" si="46"/>
        <v>0</v>
      </c>
      <c r="AA142" s="49">
        <f t="shared" si="47"/>
        <v>0</v>
      </c>
      <c r="AC142" s="34">
        <f t="shared" si="62"/>
        <v>0</v>
      </c>
      <c r="AD142" s="67">
        <f t="shared" si="66"/>
        <v>20</v>
      </c>
      <c r="AE142" s="36">
        <f t="shared" si="63"/>
        <v>0</v>
      </c>
      <c r="AG142" s="73">
        <f t="shared" si="55"/>
        <v>0</v>
      </c>
      <c r="AH142" s="75"/>
      <c r="AJ142" s="34">
        <f t="shared" si="50"/>
        <v>0</v>
      </c>
      <c r="AL142" s="32">
        <f t="shared" si="33"/>
        <v>0.5</v>
      </c>
      <c r="AV142" s="33" t="e">
        <f>+#REF!</f>
        <v>#REF!</v>
      </c>
      <c r="AW142" s="32" t="e">
        <f t="shared" si="51"/>
        <v>#REF!</v>
      </c>
      <c r="AX142" s="32" t="e">
        <f t="shared" si="52"/>
        <v>#REF!</v>
      </c>
      <c r="AY142" s="34"/>
      <c r="AZ142" s="34" t="e">
        <f t="shared" si="53"/>
        <v>#REF!</v>
      </c>
    </row>
    <row r="143" spans="1:52" ht="12.75">
      <c r="A143" s="19">
        <v>39783</v>
      </c>
      <c r="B143" s="25">
        <f t="shared" si="68"/>
        <v>0</v>
      </c>
      <c r="C143" s="2"/>
      <c r="D143" s="2" t="e">
        <f t="shared" si="34"/>
        <v>#REF!</v>
      </c>
      <c r="E143" s="2">
        <f t="shared" si="67"/>
        <v>0</v>
      </c>
      <c r="F143" s="119">
        <v>23</v>
      </c>
      <c r="G143" s="119">
        <v>8</v>
      </c>
      <c r="H143" s="120">
        <f t="shared" si="36"/>
        <v>46</v>
      </c>
      <c r="I143" s="22">
        <f t="shared" si="37"/>
        <v>0</v>
      </c>
      <c r="J143" s="22">
        <f t="shared" si="38"/>
        <v>0</v>
      </c>
      <c r="K143" s="42">
        <f t="shared" si="39"/>
        <v>0</v>
      </c>
      <c r="L143" s="43">
        <f t="shared" si="40"/>
        <v>0</v>
      </c>
      <c r="M143" s="43">
        <f t="shared" si="41"/>
        <v>0</v>
      </c>
      <c r="N143" s="23">
        <f t="shared" si="42"/>
        <v>0</v>
      </c>
      <c r="O143" s="94">
        <v>1.0838655855220936</v>
      </c>
      <c r="P143" s="23">
        <f t="shared" si="65"/>
        <v>0</v>
      </c>
      <c r="Q143" s="4"/>
      <c r="R143" s="3"/>
      <c r="S143" s="20"/>
      <c r="T143" s="3"/>
      <c r="U143" s="9"/>
      <c r="V143" s="70">
        <f t="shared" si="43"/>
        <v>0</v>
      </c>
      <c r="W143" s="71">
        <f t="shared" si="44"/>
        <v>0</v>
      </c>
      <c r="X143" s="72">
        <f t="shared" si="45"/>
        <v>0</v>
      </c>
      <c r="Z143" s="49">
        <f t="shared" si="46"/>
        <v>0</v>
      </c>
      <c r="AA143" s="49">
        <f t="shared" si="47"/>
        <v>0</v>
      </c>
      <c r="AC143" s="34">
        <f t="shared" si="62"/>
        <v>0</v>
      </c>
      <c r="AD143" s="67">
        <f t="shared" si="66"/>
        <v>20</v>
      </c>
      <c r="AE143" s="36">
        <f t="shared" si="63"/>
        <v>0</v>
      </c>
      <c r="AG143" s="73">
        <f t="shared" si="55"/>
        <v>0</v>
      </c>
      <c r="AH143" s="74"/>
      <c r="AJ143" s="34">
        <f t="shared" si="50"/>
        <v>0</v>
      </c>
      <c r="AL143" s="32">
        <f t="shared" si="33"/>
        <v>0.5</v>
      </c>
      <c r="AV143" s="33" t="e">
        <f>+#REF!</f>
        <v>#REF!</v>
      </c>
      <c r="AW143" s="32" t="e">
        <f t="shared" si="51"/>
        <v>#REF!</v>
      </c>
      <c r="AX143" s="32" t="e">
        <f t="shared" si="52"/>
        <v>#REF!</v>
      </c>
      <c r="AY143" s="34"/>
      <c r="AZ143" s="34" t="e">
        <f t="shared" si="53"/>
        <v>#REF!</v>
      </c>
    </row>
    <row r="144" spans="1:52" ht="12.75">
      <c r="A144" s="19" t="s">
        <v>2</v>
      </c>
      <c r="B144" s="25">
        <f t="shared" si="68"/>
        <v>0</v>
      </c>
      <c r="C144" s="2"/>
      <c r="D144" s="2" t="e">
        <f t="shared" si="34"/>
        <v>#REF!</v>
      </c>
      <c r="E144" s="2">
        <f t="shared" si="67"/>
        <v>0</v>
      </c>
      <c r="F144" s="119">
        <v>23</v>
      </c>
      <c r="G144" s="119">
        <v>8</v>
      </c>
      <c r="H144" s="120">
        <f t="shared" si="36"/>
        <v>46</v>
      </c>
      <c r="I144" s="22">
        <f t="shared" si="37"/>
        <v>0</v>
      </c>
      <c r="J144" s="22">
        <f t="shared" si="38"/>
        <v>0</v>
      </c>
      <c r="K144" s="42">
        <f t="shared" si="39"/>
        <v>0</v>
      </c>
      <c r="L144" s="43">
        <f t="shared" si="40"/>
        <v>0</v>
      </c>
      <c r="M144" s="43">
        <f t="shared" si="41"/>
        <v>0</v>
      </c>
      <c r="N144" s="23">
        <f t="shared" si="42"/>
        <v>0</v>
      </c>
      <c r="O144" s="94">
        <v>1.0838655855220936</v>
      </c>
      <c r="P144" s="23">
        <f t="shared" si="65"/>
        <v>0</v>
      </c>
      <c r="Q144" s="4"/>
      <c r="R144" s="3"/>
      <c r="S144" s="20"/>
      <c r="T144" s="3"/>
      <c r="U144" s="9"/>
      <c r="V144" s="70">
        <f t="shared" si="43"/>
        <v>0</v>
      </c>
      <c r="W144" s="71">
        <f t="shared" si="44"/>
        <v>0</v>
      </c>
      <c r="X144" s="72">
        <f t="shared" si="45"/>
        <v>0</v>
      </c>
      <c r="Z144" s="49">
        <f t="shared" si="46"/>
        <v>0</v>
      </c>
      <c r="AA144" s="49">
        <f t="shared" si="47"/>
        <v>0</v>
      </c>
      <c r="AC144" s="34">
        <f t="shared" si="62"/>
        <v>0</v>
      </c>
      <c r="AD144" s="67">
        <f>+AD143</f>
        <v>20</v>
      </c>
      <c r="AE144" s="36">
        <f t="shared" si="63"/>
        <v>0</v>
      </c>
      <c r="AG144" s="73">
        <f t="shared" si="55"/>
        <v>0</v>
      </c>
      <c r="AH144" s="74"/>
      <c r="AJ144" s="34">
        <f t="shared" si="50"/>
        <v>0</v>
      </c>
      <c r="AL144" s="32">
        <f t="shared" si="33"/>
        <v>0.5</v>
      </c>
      <c r="AV144" s="33" t="e">
        <f>+#REF!</f>
        <v>#REF!</v>
      </c>
      <c r="AW144" s="32" t="e">
        <f t="shared" si="51"/>
        <v>#REF!</v>
      </c>
      <c r="AX144" s="32" t="e">
        <f t="shared" si="52"/>
        <v>#REF!</v>
      </c>
      <c r="AY144" s="34"/>
      <c r="AZ144" s="34" t="e">
        <f t="shared" si="53"/>
        <v>#REF!</v>
      </c>
    </row>
    <row r="145" spans="1:52" ht="12.75">
      <c r="A145" s="19">
        <v>39814</v>
      </c>
      <c r="B145" s="25">
        <f t="shared" si="68"/>
        <v>0</v>
      </c>
      <c r="C145" s="2"/>
      <c r="D145" s="2" t="e">
        <f t="shared" si="34"/>
        <v>#REF!</v>
      </c>
      <c r="E145" s="2">
        <f t="shared" si="67"/>
        <v>0</v>
      </c>
      <c r="F145" s="119">
        <v>22</v>
      </c>
      <c r="G145" s="119">
        <v>9</v>
      </c>
      <c r="H145" s="120">
        <f t="shared" si="36"/>
        <v>44</v>
      </c>
      <c r="I145" s="22">
        <f t="shared" si="37"/>
        <v>0</v>
      </c>
      <c r="J145" s="22">
        <f t="shared" si="38"/>
        <v>0</v>
      </c>
      <c r="K145" s="42">
        <f t="shared" si="39"/>
        <v>0</v>
      </c>
      <c r="L145" s="43">
        <f t="shared" si="40"/>
        <v>0</v>
      </c>
      <c r="M145" s="43">
        <f t="shared" si="41"/>
        <v>0</v>
      </c>
      <c r="N145" s="23">
        <f t="shared" si="42"/>
        <v>0</v>
      </c>
      <c r="O145" s="94">
        <v>1.0818749356405137</v>
      </c>
      <c r="P145" s="23">
        <f t="shared" si="65"/>
        <v>0</v>
      </c>
      <c r="Q145" s="4"/>
      <c r="R145" s="3"/>
      <c r="S145" s="20"/>
      <c r="T145" s="3"/>
      <c r="U145" s="9"/>
      <c r="V145" s="70">
        <f t="shared" si="43"/>
        <v>0</v>
      </c>
      <c r="W145" s="71">
        <f t="shared" si="44"/>
        <v>0</v>
      </c>
      <c r="X145" s="72">
        <f t="shared" si="45"/>
        <v>0</v>
      </c>
      <c r="Z145" s="49">
        <f t="shared" si="46"/>
        <v>0</v>
      </c>
      <c r="AA145" s="49">
        <f t="shared" si="47"/>
        <v>0</v>
      </c>
      <c r="AC145" s="34">
        <f t="shared" si="62"/>
        <v>0</v>
      </c>
      <c r="AD145" s="67">
        <f aca="true" t="shared" si="69" ref="AD145:AD156">INT((A145-$B$8)/364)</f>
        <v>20</v>
      </c>
      <c r="AE145" s="36">
        <f t="shared" si="63"/>
        <v>0</v>
      </c>
      <c r="AG145" s="73">
        <f t="shared" si="55"/>
        <v>0</v>
      </c>
      <c r="AH145" s="74">
        <f>+AC145/30*5</f>
        <v>0</v>
      </c>
      <c r="AJ145" s="34">
        <f t="shared" si="50"/>
        <v>0</v>
      </c>
      <c r="AL145" s="32">
        <f t="shared" si="33"/>
        <v>0.5</v>
      </c>
      <c r="AV145" s="33" t="e">
        <f>+#REF!</f>
        <v>#REF!</v>
      </c>
      <c r="AW145" s="32" t="e">
        <f t="shared" si="51"/>
        <v>#REF!</v>
      </c>
      <c r="AX145" s="32" t="e">
        <f t="shared" si="52"/>
        <v>#REF!</v>
      </c>
      <c r="AY145" s="34"/>
      <c r="AZ145" s="34" t="e">
        <f t="shared" si="53"/>
        <v>#REF!</v>
      </c>
    </row>
    <row r="146" spans="1:52" ht="12.75">
      <c r="A146" s="19">
        <v>39845</v>
      </c>
      <c r="B146" s="25">
        <f t="shared" si="68"/>
        <v>0</v>
      </c>
      <c r="C146" s="2"/>
      <c r="D146" s="2" t="e">
        <f t="shared" si="34"/>
        <v>#REF!</v>
      </c>
      <c r="E146" s="2">
        <f t="shared" si="67"/>
        <v>0</v>
      </c>
      <c r="F146" s="119">
        <v>20</v>
      </c>
      <c r="G146" s="119">
        <v>8</v>
      </c>
      <c r="H146" s="120">
        <f t="shared" si="36"/>
        <v>40</v>
      </c>
      <c r="I146" s="22">
        <f t="shared" si="37"/>
        <v>0</v>
      </c>
      <c r="J146" s="22">
        <f t="shared" si="38"/>
        <v>0</v>
      </c>
      <c r="K146" s="42">
        <f t="shared" si="39"/>
        <v>0</v>
      </c>
      <c r="L146" s="43">
        <f t="shared" si="40"/>
        <v>0</v>
      </c>
      <c r="M146" s="43">
        <f t="shared" si="41"/>
        <v>0</v>
      </c>
      <c r="N146" s="23">
        <f t="shared" si="42"/>
        <v>0</v>
      </c>
      <c r="O146" s="94">
        <v>1.081387229999784</v>
      </c>
      <c r="P146" s="23">
        <f t="shared" si="65"/>
        <v>0</v>
      </c>
      <c r="Q146" s="4"/>
      <c r="R146" s="3"/>
      <c r="S146" s="20"/>
      <c r="T146" s="3"/>
      <c r="U146" s="9"/>
      <c r="V146" s="70">
        <f t="shared" si="43"/>
        <v>0</v>
      </c>
      <c r="W146" s="71">
        <f t="shared" si="44"/>
        <v>0</v>
      </c>
      <c r="X146" s="72">
        <f t="shared" si="45"/>
        <v>0</v>
      </c>
      <c r="Z146" s="49">
        <f t="shared" si="46"/>
        <v>0</v>
      </c>
      <c r="AA146" s="49">
        <f t="shared" si="47"/>
        <v>0</v>
      </c>
      <c r="AC146" s="34">
        <f t="shared" si="62"/>
        <v>0</v>
      </c>
      <c r="AD146" s="67">
        <f t="shared" si="69"/>
        <v>20</v>
      </c>
      <c r="AE146" s="36">
        <f t="shared" si="63"/>
        <v>0</v>
      </c>
      <c r="AG146" s="73">
        <f t="shared" si="55"/>
        <v>0</v>
      </c>
      <c r="AH146" s="73"/>
      <c r="AJ146" s="34">
        <f t="shared" si="50"/>
        <v>0</v>
      </c>
      <c r="AL146" s="32">
        <f t="shared" si="33"/>
        <v>0.5</v>
      </c>
      <c r="AV146" s="33" t="e">
        <f>+#REF!</f>
        <v>#REF!</v>
      </c>
      <c r="AW146" s="32" t="e">
        <f t="shared" si="51"/>
        <v>#REF!</v>
      </c>
      <c r="AX146" s="32" t="e">
        <f t="shared" si="52"/>
        <v>#REF!</v>
      </c>
      <c r="AY146" s="34"/>
      <c r="AZ146" s="34" t="e">
        <f t="shared" si="53"/>
        <v>#REF!</v>
      </c>
    </row>
    <row r="147" spans="1:52" ht="12.75">
      <c r="A147" s="19">
        <v>39873</v>
      </c>
      <c r="B147" s="25">
        <f t="shared" si="68"/>
        <v>0</v>
      </c>
      <c r="C147" s="2"/>
      <c r="D147" s="2" t="e">
        <f t="shared" si="34"/>
        <v>#REF!</v>
      </c>
      <c r="E147" s="2">
        <f t="shared" si="67"/>
        <v>0</v>
      </c>
      <c r="F147" s="119">
        <v>22</v>
      </c>
      <c r="G147" s="119">
        <v>9</v>
      </c>
      <c r="H147" s="120">
        <f t="shared" si="36"/>
        <v>44</v>
      </c>
      <c r="I147" s="22">
        <f t="shared" si="37"/>
        <v>0</v>
      </c>
      <c r="J147" s="22">
        <f t="shared" si="38"/>
        <v>0</v>
      </c>
      <c r="K147" s="42">
        <f t="shared" si="39"/>
        <v>0</v>
      </c>
      <c r="L147" s="43">
        <f t="shared" si="40"/>
        <v>0</v>
      </c>
      <c r="M147" s="43">
        <f t="shared" si="41"/>
        <v>0</v>
      </c>
      <c r="N147" s="23">
        <f t="shared" si="42"/>
        <v>0</v>
      </c>
      <c r="O147" s="94">
        <v>1.079834428092187</v>
      </c>
      <c r="P147" s="23">
        <f t="shared" si="65"/>
        <v>0</v>
      </c>
      <c r="Q147" s="4"/>
      <c r="R147" s="3"/>
      <c r="S147" s="20"/>
      <c r="T147" s="3"/>
      <c r="U147" s="9"/>
      <c r="V147" s="70">
        <f t="shared" si="43"/>
        <v>0</v>
      </c>
      <c r="W147" s="71">
        <f t="shared" si="44"/>
        <v>0</v>
      </c>
      <c r="X147" s="72">
        <f t="shared" si="45"/>
        <v>0</v>
      </c>
      <c r="Z147" s="49">
        <f t="shared" si="46"/>
        <v>0</v>
      </c>
      <c r="AA147" s="49">
        <f t="shared" si="47"/>
        <v>0</v>
      </c>
      <c r="AC147" s="34">
        <f t="shared" si="62"/>
        <v>0</v>
      </c>
      <c r="AD147" s="67">
        <f t="shared" si="69"/>
        <v>20</v>
      </c>
      <c r="AE147" s="36">
        <f t="shared" si="63"/>
        <v>0</v>
      </c>
      <c r="AG147" s="73">
        <f t="shared" si="55"/>
        <v>0</v>
      </c>
      <c r="AH147" s="75"/>
      <c r="AJ147" s="34">
        <f t="shared" si="50"/>
        <v>0</v>
      </c>
      <c r="AL147" s="32">
        <f t="shared" si="33"/>
        <v>0.5</v>
      </c>
      <c r="AV147" s="33" t="e">
        <f>+#REF!</f>
        <v>#REF!</v>
      </c>
      <c r="AW147" s="32" t="e">
        <f t="shared" si="51"/>
        <v>#REF!</v>
      </c>
      <c r="AX147" s="32" t="e">
        <f t="shared" si="52"/>
        <v>#REF!</v>
      </c>
      <c r="AY147" s="34"/>
      <c r="AZ147" s="34" t="e">
        <f t="shared" si="53"/>
        <v>#REF!</v>
      </c>
    </row>
    <row r="148" spans="1:52" ht="12.75">
      <c r="A148" s="19">
        <v>39904</v>
      </c>
      <c r="B148" s="25">
        <f t="shared" si="68"/>
        <v>0</v>
      </c>
      <c r="C148" s="2"/>
      <c r="D148" s="2" t="e">
        <f t="shared" si="34"/>
        <v>#REF!</v>
      </c>
      <c r="E148" s="2">
        <f t="shared" si="67"/>
        <v>0</v>
      </c>
      <c r="F148" s="119">
        <v>22</v>
      </c>
      <c r="G148" s="119">
        <v>8</v>
      </c>
      <c r="H148" s="120">
        <f t="shared" si="36"/>
        <v>44</v>
      </c>
      <c r="I148" s="22">
        <f t="shared" si="37"/>
        <v>0</v>
      </c>
      <c r="J148" s="22">
        <f t="shared" si="38"/>
        <v>0</v>
      </c>
      <c r="K148" s="42">
        <f t="shared" si="39"/>
        <v>0</v>
      </c>
      <c r="L148" s="43">
        <f t="shared" si="40"/>
        <v>0</v>
      </c>
      <c r="M148" s="43">
        <f t="shared" si="41"/>
        <v>0</v>
      </c>
      <c r="N148" s="23">
        <f t="shared" si="42"/>
        <v>0</v>
      </c>
      <c r="O148" s="94">
        <v>1.0793444057319845</v>
      </c>
      <c r="P148" s="23">
        <f t="shared" si="65"/>
        <v>0</v>
      </c>
      <c r="Q148" s="4"/>
      <c r="R148" s="3"/>
      <c r="S148" s="20"/>
      <c r="T148" s="3"/>
      <c r="U148" s="9"/>
      <c r="V148" s="70">
        <f t="shared" si="43"/>
        <v>0</v>
      </c>
      <c r="W148" s="71">
        <f t="shared" si="44"/>
        <v>0</v>
      </c>
      <c r="X148" s="72">
        <f t="shared" si="45"/>
        <v>0</v>
      </c>
      <c r="Z148" s="49">
        <f t="shared" si="46"/>
        <v>0</v>
      </c>
      <c r="AA148" s="49">
        <f t="shared" si="47"/>
        <v>0</v>
      </c>
      <c r="AC148" s="34">
        <f t="shared" si="62"/>
        <v>0</v>
      </c>
      <c r="AD148" s="67">
        <f t="shared" si="69"/>
        <v>20</v>
      </c>
      <c r="AE148" s="36">
        <f t="shared" si="63"/>
        <v>0</v>
      </c>
      <c r="AG148" s="73">
        <f t="shared" si="55"/>
        <v>0</v>
      </c>
      <c r="AH148" s="75"/>
      <c r="AJ148" s="34">
        <f t="shared" si="50"/>
        <v>0</v>
      </c>
      <c r="AL148" s="32">
        <f t="shared" si="33"/>
        <v>0.5</v>
      </c>
      <c r="AV148" s="33" t="e">
        <f>+#REF!</f>
        <v>#REF!</v>
      </c>
      <c r="AW148" s="32" t="e">
        <f t="shared" si="51"/>
        <v>#REF!</v>
      </c>
      <c r="AX148" s="32" t="e">
        <f t="shared" si="52"/>
        <v>#REF!</v>
      </c>
      <c r="AY148" s="34"/>
      <c r="AZ148" s="34" t="e">
        <f t="shared" si="53"/>
        <v>#REF!</v>
      </c>
    </row>
    <row r="149" spans="1:52" ht="12.75">
      <c r="A149" s="19">
        <v>39934</v>
      </c>
      <c r="B149" s="25">
        <f t="shared" si="68"/>
        <v>0</v>
      </c>
      <c r="C149" s="2"/>
      <c r="D149" s="2" t="e">
        <f t="shared" si="34"/>
        <v>#REF!</v>
      </c>
      <c r="E149" s="2">
        <f t="shared" si="67"/>
        <v>0</v>
      </c>
      <c r="F149" s="119">
        <v>21</v>
      </c>
      <c r="G149" s="119">
        <v>10</v>
      </c>
      <c r="H149" s="120">
        <f t="shared" si="36"/>
        <v>42</v>
      </c>
      <c r="I149" s="22">
        <f t="shared" si="37"/>
        <v>0</v>
      </c>
      <c r="J149" s="22">
        <f t="shared" si="38"/>
        <v>0</v>
      </c>
      <c r="K149" s="42">
        <f t="shared" si="39"/>
        <v>0</v>
      </c>
      <c r="L149" s="43">
        <f t="shared" si="40"/>
        <v>0</v>
      </c>
      <c r="M149" s="43">
        <f t="shared" si="41"/>
        <v>0</v>
      </c>
      <c r="N149" s="23">
        <f t="shared" si="42"/>
        <v>0</v>
      </c>
      <c r="O149" s="94">
        <v>1.0788599975930664</v>
      </c>
      <c r="P149" s="23">
        <f t="shared" si="65"/>
        <v>0</v>
      </c>
      <c r="Q149" s="4"/>
      <c r="R149" s="3"/>
      <c r="S149" s="20"/>
      <c r="T149" s="3"/>
      <c r="U149" s="9"/>
      <c r="V149" s="70">
        <f t="shared" si="43"/>
        <v>0</v>
      </c>
      <c r="W149" s="71">
        <f t="shared" si="44"/>
        <v>0</v>
      </c>
      <c r="X149" s="72">
        <f t="shared" si="45"/>
        <v>0</v>
      </c>
      <c r="Z149" s="49">
        <f t="shared" si="46"/>
        <v>0</v>
      </c>
      <c r="AA149" s="49">
        <f t="shared" si="47"/>
        <v>0</v>
      </c>
      <c r="AC149" s="34">
        <f t="shared" si="62"/>
        <v>0</v>
      </c>
      <c r="AD149" s="67">
        <f t="shared" si="69"/>
        <v>21</v>
      </c>
      <c r="AE149" s="36">
        <f t="shared" si="63"/>
        <v>0</v>
      </c>
      <c r="AG149" s="73">
        <f t="shared" si="55"/>
        <v>0</v>
      </c>
      <c r="AH149" s="75"/>
      <c r="AJ149" s="34">
        <f t="shared" si="50"/>
        <v>0</v>
      </c>
      <c r="AL149" s="32">
        <f t="shared" si="33"/>
        <v>0.5</v>
      </c>
      <c r="AV149" s="33" t="e">
        <f>+#REF!</f>
        <v>#REF!</v>
      </c>
      <c r="AW149" s="32" t="e">
        <f t="shared" si="51"/>
        <v>#REF!</v>
      </c>
      <c r="AX149" s="32" t="e">
        <f t="shared" si="52"/>
        <v>#REF!</v>
      </c>
      <c r="AY149" s="34"/>
      <c r="AZ149" s="34" t="e">
        <f t="shared" si="53"/>
        <v>#REF!</v>
      </c>
    </row>
    <row r="150" spans="1:52" ht="12.75">
      <c r="A150" s="19">
        <v>39965</v>
      </c>
      <c r="B150" s="25">
        <f t="shared" si="68"/>
        <v>0</v>
      </c>
      <c r="C150" s="2"/>
      <c r="D150" s="2" t="e">
        <f t="shared" si="34"/>
        <v>#REF!</v>
      </c>
      <c r="E150" s="2">
        <f t="shared" si="67"/>
        <v>0</v>
      </c>
      <c r="F150" s="119">
        <v>22</v>
      </c>
      <c r="G150" s="119">
        <v>8</v>
      </c>
      <c r="H150" s="120">
        <f t="shared" si="36"/>
        <v>44</v>
      </c>
      <c r="I150" s="22">
        <f t="shared" si="37"/>
        <v>0</v>
      </c>
      <c r="J150" s="22">
        <f t="shared" si="38"/>
        <v>0</v>
      </c>
      <c r="K150" s="42">
        <f t="shared" si="39"/>
        <v>0</v>
      </c>
      <c r="L150" s="43">
        <f t="shared" si="40"/>
        <v>0</v>
      </c>
      <c r="M150" s="43">
        <f t="shared" si="41"/>
        <v>0</v>
      </c>
      <c r="N150" s="23">
        <f t="shared" si="42"/>
        <v>0</v>
      </c>
      <c r="O150" s="94">
        <v>1.0781527294025774</v>
      </c>
      <c r="P150" s="23">
        <f t="shared" si="65"/>
        <v>0</v>
      </c>
      <c r="Q150" s="4"/>
      <c r="R150" s="3"/>
      <c r="S150" s="20"/>
      <c r="T150" s="3"/>
      <c r="U150" s="9"/>
      <c r="V150" s="70">
        <f t="shared" si="43"/>
        <v>0</v>
      </c>
      <c r="W150" s="71">
        <f t="shared" si="44"/>
        <v>0</v>
      </c>
      <c r="X150" s="72">
        <f t="shared" si="45"/>
        <v>0</v>
      </c>
      <c r="Z150" s="49">
        <f t="shared" si="46"/>
        <v>0</v>
      </c>
      <c r="AA150" s="49">
        <f t="shared" si="47"/>
        <v>0</v>
      </c>
      <c r="AC150" s="34">
        <f t="shared" si="62"/>
        <v>0</v>
      </c>
      <c r="AD150" s="67">
        <f t="shared" si="69"/>
        <v>21</v>
      </c>
      <c r="AE150" s="36">
        <f t="shared" si="63"/>
        <v>0</v>
      </c>
      <c r="AG150" s="73">
        <f t="shared" si="55"/>
        <v>0</v>
      </c>
      <c r="AH150" s="75"/>
      <c r="AJ150" s="34">
        <f t="shared" si="50"/>
        <v>0</v>
      </c>
      <c r="AL150" s="32">
        <f t="shared" si="33"/>
        <v>0.5</v>
      </c>
      <c r="AV150" s="33" t="e">
        <f>+#REF!</f>
        <v>#REF!</v>
      </c>
      <c r="AW150" s="32" t="e">
        <f t="shared" si="51"/>
        <v>#REF!</v>
      </c>
      <c r="AX150" s="32" t="e">
        <f t="shared" si="52"/>
        <v>#REF!</v>
      </c>
      <c r="AY150" s="34"/>
      <c r="AZ150" s="34" t="e">
        <f t="shared" si="53"/>
        <v>#REF!</v>
      </c>
    </row>
    <row r="151" spans="1:52" ht="12.75">
      <c r="A151" s="19">
        <v>39995</v>
      </c>
      <c r="B151" s="25">
        <f t="shared" si="68"/>
        <v>0</v>
      </c>
      <c r="C151" s="2"/>
      <c r="D151" s="2" t="e">
        <f t="shared" si="34"/>
        <v>#REF!</v>
      </c>
      <c r="E151" s="2">
        <f t="shared" si="67"/>
        <v>0</v>
      </c>
      <c r="F151" s="119">
        <v>23</v>
      </c>
      <c r="G151" s="119">
        <v>8</v>
      </c>
      <c r="H151" s="120">
        <f t="shared" si="36"/>
        <v>46</v>
      </c>
      <c r="I151" s="22">
        <f t="shared" si="37"/>
        <v>0</v>
      </c>
      <c r="J151" s="22">
        <f t="shared" si="38"/>
        <v>0</v>
      </c>
      <c r="K151" s="42">
        <f t="shared" si="39"/>
        <v>0</v>
      </c>
      <c r="L151" s="43">
        <f t="shared" si="40"/>
        <v>0</v>
      </c>
      <c r="M151" s="43">
        <f t="shared" si="41"/>
        <v>0</v>
      </c>
      <c r="N151" s="23">
        <f t="shared" si="42"/>
        <v>0</v>
      </c>
      <c r="O151" s="94">
        <v>1.0770207805622056</v>
      </c>
      <c r="P151" s="23">
        <f t="shared" si="65"/>
        <v>0</v>
      </c>
      <c r="Q151" s="4"/>
      <c r="R151" s="3"/>
      <c r="S151" s="20"/>
      <c r="T151" s="3"/>
      <c r="U151" s="9"/>
      <c r="V151" s="70">
        <f t="shared" si="43"/>
        <v>0</v>
      </c>
      <c r="W151" s="71">
        <f t="shared" si="44"/>
        <v>0</v>
      </c>
      <c r="X151" s="72">
        <f t="shared" si="45"/>
        <v>0</v>
      </c>
      <c r="Z151" s="49">
        <f t="shared" si="46"/>
        <v>0</v>
      </c>
      <c r="AA151" s="49">
        <f t="shared" si="47"/>
        <v>0</v>
      </c>
      <c r="AC151" s="34">
        <f t="shared" si="62"/>
        <v>0</v>
      </c>
      <c r="AD151" s="67">
        <f t="shared" si="69"/>
        <v>21</v>
      </c>
      <c r="AE151" s="36">
        <f t="shared" si="63"/>
        <v>0</v>
      </c>
      <c r="AG151" s="73">
        <f t="shared" si="55"/>
        <v>0</v>
      </c>
      <c r="AH151" s="75"/>
      <c r="AJ151" s="34">
        <f t="shared" si="50"/>
        <v>0</v>
      </c>
      <c r="AL151" s="32">
        <f t="shared" si="33"/>
        <v>0.5</v>
      </c>
      <c r="AV151" s="33" t="e">
        <f>+#REF!</f>
        <v>#REF!</v>
      </c>
      <c r="AW151" s="32" t="e">
        <f t="shared" si="51"/>
        <v>#REF!</v>
      </c>
      <c r="AX151" s="32" t="e">
        <f t="shared" si="52"/>
        <v>#REF!</v>
      </c>
      <c r="AY151" s="34"/>
      <c r="AZ151" s="34" t="e">
        <f t="shared" si="53"/>
        <v>#REF!</v>
      </c>
    </row>
    <row r="152" spans="1:52" ht="12.75">
      <c r="A152" s="19">
        <v>40026</v>
      </c>
      <c r="B152" s="25">
        <f t="shared" si="68"/>
        <v>0</v>
      </c>
      <c r="C152" s="2"/>
      <c r="D152" s="2" t="e">
        <f t="shared" si="34"/>
        <v>#REF!</v>
      </c>
      <c r="E152" s="2">
        <f t="shared" si="67"/>
        <v>0</v>
      </c>
      <c r="F152" s="119">
        <v>21</v>
      </c>
      <c r="G152" s="119">
        <v>10</v>
      </c>
      <c r="H152" s="120">
        <f t="shared" si="36"/>
        <v>42</v>
      </c>
      <c r="I152" s="22">
        <f t="shared" si="37"/>
        <v>0</v>
      </c>
      <c r="J152" s="22">
        <f t="shared" si="38"/>
        <v>0</v>
      </c>
      <c r="K152" s="42">
        <f t="shared" si="39"/>
        <v>0</v>
      </c>
      <c r="L152" s="43">
        <f t="shared" si="40"/>
        <v>0</v>
      </c>
      <c r="M152" s="43">
        <f t="shared" si="41"/>
        <v>0</v>
      </c>
      <c r="N152" s="23">
        <f t="shared" si="42"/>
        <v>0</v>
      </c>
      <c r="O152" s="94">
        <v>1.0768086492583024</v>
      </c>
      <c r="P152" s="23">
        <f t="shared" si="65"/>
        <v>0</v>
      </c>
      <c r="Q152" s="4"/>
      <c r="R152" s="3"/>
      <c r="S152" s="20"/>
      <c r="T152" s="3"/>
      <c r="U152" s="9"/>
      <c r="V152" s="70">
        <f t="shared" si="43"/>
        <v>0</v>
      </c>
      <c r="W152" s="71">
        <f t="shared" si="44"/>
        <v>0</v>
      </c>
      <c r="X152" s="72">
        <f t="shared" si="45"/>
        <v>0</v>
      </c>
      <c r="Z152" s="49">
        <f t="shared" si="46"/>
        <v>0</v>
      </c>
      <c r="AA152" s="49">
        <f t="shared" si="47"/>
        <v>0</v>
      </c>
      <c r="AC152" s="34">
        <f t="shared" si="62"/>
        <v>0</v>
      </c>
      <c r="AD152" s="67">
        <f t="shared" si="69"/>
        <v>21</v>
      </c>
      <c r="AE152" s="36">
        <f t="shared" si="63"/>
        <v>0</v>
      </c>
      <c r="AG152" s="73">
        <f t="shared" si="55"/>
        <v>0</v>
      </c>
      <c r="AH152" s="75"/>
      <c r="AJ152" s="34">
        <f t="shared" si="50"/>
        <v>0</v>
      </c>
      <c r="AL152" s="32">
        <f t="shared" si="33"/>
        <v>0.5</v>
      </c>
      <c r="AV152" s="33" t="e">
        <f>+#REF!</f>
        <v>#REF!</v>
      </c>
      <c r="AW152" s="32" t="e">
        <f t="shared" si="51"/>
        <v>#REF!</v>
      </c>
      <c r="AX152" s="32" t="e">
        <f t="shared" si="52"/>
        <v>#REF!</v>
      </c>
      <c r="AY152" s="34"/>
      <c r="AZ152" s="34" t="e">
        <f t="shared" si="53"/>
        <v>#REF!</v>
      </c>
    </row>
    <row r="153" spans="1:52" ht="12.75">
      <c r="A153" s="19">
        <v>40057</v>
      </c>
      <c r="B153" s="25">
        <f t="shared" si="68"/>
        <v>0</v>
      </c>
      <c r="C153" s="2"/>
      <c r="D153" s="2" t="e">
        <f t="shared" si="34"/>
        <v>#REF!</v>
      </c>
      <c r="E153" s="2">
        <f t="shared" si="67"/>
        <v>0</v>
      </c>
      <c r="F153" s="119">
        <v>22</v>
      </c>
      <c r="G153" s="119">
        <v>8</v>
      </c>
      <c r="H153" s="120">
        <f t="shared" si="36"/>
        <v>44</v>
      </c>
      <c r="I153" s="22">
        <f t="shared" si="37"/>
        <v>0</v>
      </c>
      <c r="J153" s="22">
        <f t="shared" si="38"/>
        <v>0</v>
      </c>
      <c r="K153" s="42">
        <f t="shared" si="39"/>
        <v>0</v>
      </c>
      <c r="L153" s="43">
        <f t="shared" si="40"/>
        <v>0</v>
      </c>
      <c r="M153" s="43">
        <f t="shared" si="41"/>
        <v>0</v>
      </c>
      <c r="N153" s="23">
        <f t="shared" si="42"/>
        <v>0</v>
      </c>
      <c r="O153" s="94">
        <v>1.0768086492583024</v>
      </c>
      <c r="P153" s="23">
        <f t="shared" si="65"/>
        <v>0</v>
      </c>
      <c r="Q153" s="4"/>
      <c r="R153" s="3"/>
      <c r="S153" s="20"/>
      <c r="T153" s="3"/>
      <c r="U153" s="9"/>
      <c r="V153" s="70">
        <f t="shared" si="43"/>
        <v>0</v>
      </c>
      <c r="W153" s="71">
        <f t="shared" si="44"/>
        <v>0</v>
      </c>
      <c r="X153" s="72">
        <f t="shared" si="45"/>
        <v>0</v>
      </c>
      <c r="Z153" s="49">
        <f t="shared" si="46"/>
        <v>0</v>
      </c>
      <c r="AA153" s="49">
        <f t="shared" si="47"/>
        <v>0</v>
      </c>
      <c r="AC153" s="34">
        <f t="shared" si="62"/>
        <v>0</v>
      </c>
      <c r="AD153" s="67">
        <f t="shared" si="69"/>
        <v>21</v>
      </c>
      <c r="AE153" s="36">
        <f t="shared" si="63"/>
        <v>0</v>
      </c>
      <c r="AG153" s="73">
        <f t="shared" si="55"/>
        <v>0</v>
      </c>
      <c r="AH153" s="75"/>
      <c r="AJ153" s="34">
        <f t="shared" si="50"/>
        <v>0</v>
      </c>
      <c r="AL153" s="32">
        <f>IF(AD153&lt;5,0.3,IF(AD153&lt;10,0.4,IF(AD153&lt;20,0.45,0.5)))</f>
        <v>0.5</v>
      </c>
      <c r="AV153" s="33" t="e">
        <f>+#REF!</f>
        <v>#REF!</v>
      </c>
      <c r="AW153" s="32" t="e">
        <f t="shared" si="51"/>
        <v>#REF!</v>
      </c>
      <c r="AX153" s="32" t="e">
        <f t="shared" si="52"/>
        <v>#REF!</v>
      </c>
      <c r="AY153" s="34"/>
      <c r="AZ153" s="34" t="e">
        <f t="shared" si="53"/>
        <v>#REF!</v>
      </c>
    </row>
    <row r="154" spans="1:52" ht="12.75">
      <c r="A154" s="19">
        <v>40087</v>
      </c>
      <c r="B154" s="25">
        <f t="shared" si="68"/>
        <v>0</v>
      </c>
      <c r="C154" s="2"/>
      <c r="D154" s="2" t="e">
        <f aca="true" t="shared" si="70" ref="D154:D188">+AZ154</f>
        <v>#REF!</v>
      </c>
      <c r="E154" s="2">
        <f t="shared" si="67"/>
        <v>0</v>
      </c>
      <c r="F154" s="119">
        <v>22</v>
      </c>
      <c r="G154" s="119">
        <v>9</v>
      </c>
      <c r="H154" s="120">
        <f aca="true" t="shared" si="71" ref="H154:H189">2*F154</f>
        <v>44</v>
      </c>
      <c r="I154" s="22">
        <f aca="true" t="shared" si="72" ref="I154:I189">+E154/150*1.5*H154</f>
        <v>0</v>
      </c>
      <c r="J154" s="22">
        <f aca="true" t="shared" si="73" ref="J154:J189">+I154/F154*G154</f>
        <v>0</v>
      </c>
      <c r="K154" s="42">
        <f aca="true" t="shared" si="74" ref="K154:K188">+Z154+AA154</f>
        <v>0</v>
      </c>
      <c r="L154" s="43">
        <f aca="true" t="shared" si="75" ref="L154:L188">+AJ154-M154</f>
        <v>0</v>
      </c>
      <c r="M154" s="43">
        <f aca="true" t="shared" si="76" ref="M154:M188">+AG154</f>
        <v>0</v>
      </c>
      <c r="N154" s="23">
        <f aca="true" t="shared" si="77" ref="N154:N188">+I154+J154+L154+M154</f>
        <v>0</v>
      </c>
      <c r="O154" s="94">
        <v>1.0768086492583024</v>
      </c>
      <c r="P154" s="23">
        <f aca="true" t="shared" si="78" ref="P154:P188">+O154*N154</f>
        <v>0</v>
      </c>
      <c r="Q154" s="4"/>
      <c r="R154" s="3"/>
      <c r="S154" s="20"/>
      <c r="T154" s="3"/>
      <c r="U154" s="9"/>
      <c r="V154" s="70">
        <f aca="true" t="shared" si="79" ref="V154:V188">+P154</f>
        <v>0</v>
      </c>
      <c r="W154" s="71">
        <f aca="true" t="shared" si="80" ref="W154:W188">+V154*0.11</f>
        <v>0</v>
      </c>
      <c r="X154" s="72">
        <f aca="true" t="shared" si="81" ref="X154:X188">+V154*0.265</f>
        <v>0</v>
      </c>
      <c r="Z154" s="49">
        <f aca="true" t="shared" si="82" ref="Z154:Z188">IF(AE154&gt;1,18,0)</f>
        <v>0</v>
      </c>
      <c r="AA154" s="49">
        <f aca="true" t="shared" si="83" ref="AA154:AA188">IF(AH154&gt;1,5,0)</f>
        <v>0</v>
      </c>
      <c r="AC154" s="34">
        <f t="shared" si="62"/>
        <v>0</v>
      </c>
      <c r="AD154" s="67">
        <f t="shared" si="69"/>
        <v>21</v>
      </c>
      <c r="AE154" s="36">
        <f t="shared" si="63"/>
        <v>0</v>
      </c>
      <c r="AG154" s="73">
        <f t="shared" si="55"/>
        <v>0</v>
      </c>
      <c r="AH154" s="75"/>
      <c r="AJ154" s="34">
        <f>+AE154+AG154+AH154+AI154</f>
        <v>0</v>
      </c>
      <c r="AL154" s="32">
        <f>IF(AD154&lt;5,0.3,IF(AD154&lt;10,0.4,IF(AD154&lt;20,0.45,0.5)))</f>
        <v>0.5</v>
      </c>
      <c r="AV154" s="33" t="e">
        <f>+#REF!</f>
        <v>#REF!</v>
      </c>
      <c r="AW154" s="32" t="e">
        <f aca="true" t="shared" si="84" ref="AW154:AW280">+AV154/3</f>
        <v>#REF!</v>
      </c>
      <c r="AX154" s="32" t="e">
        <f aca="true" t="shared" si="85" ref="AX154:AX164">+AV154/6*AL154</f>
        <v>#REF!</v>
      </c>
      <c r="AY154" s="34"/>
      <c r="AZ154" s="34" t="e">
        <f aca="true" t="shared" si="86" ref="AZ154:AZ280">+AW154+AX154+AY154</f>
        <v>#REF!</v>
      </c>
    </row>
    <row r="155" spans="1:52" ht="12.75">
      <c r="A155" s="19">
        <v>40118</v>
      </c>
      <c r="B155" s="25">
        <f t="shared" si="68"/>
        <v>0</v>
      </c>
      <c r="C155" s="2"/>
      <c r="D155" s="2" t="e">
        <f t="shared" si="70"/>
        <v>#REF!</v>
      </c>
      <c r="E155" s="2">
        <f t="shared" si="67"/>
        <v>0</v>
      </c>
      <c r="F155" s="119">
        <v>21</v>
      </c>
      <c r="G155" s="119">
        <v>9</v>
      </c>
      <c r="H155" s="120">
        <f t="shared" si="71"/>
        <v>42</v>
      </c>
      <c r="I155" s="22">
        <f t="shared" si="72"/>
        <v>0</v>
      </c>
      <c r="J155" s="22">
        <f t="shared" si="73"/>
        <v>0</v>
      </c>
      <c r="K155" s="42">
        <f t="shared" si="74"/>
        <v>0</v>
      </c>
      <c r="L155" s="43">
        <f t="shared" si="75"/>
        <v>0</v>
      </c>
      <c r="M155" s="43">
        <f t="shared" si="76"/>
        <v>0</v>
      </c>
      <c r="N155" s="23">
        <f t="shared" si="77"/>
        <v>0</v>
      </c>
      <c r="O155" s="94">
        <v>1.0768086492583024</v>
      </c>
      <c r="P155" s="23">
        <f t="shared" si="78"/>
        <v>0</v>
      </c>
      <c r="Q155" s="4"/>
      <c r="R155" s="3"/>
      <c r="S155" s="20"/>
      <c r="T155" s="3"/>
      <c r="U155" s="9"/>
      <c r="V155" s="70">
        <f t="shared" si="79"/>
        <v>0</v>
      </c>
      <c r="W155" s="71">
        <f t="shared" si="80"/>
        <v>0</v>
      </c>
      <c r="X155" s="72">
        <f t="shared" si="81"/>
        <v>0</v>
      </c>
      <c r="Z155" s="49">
        <f t="shared" si="82"/>
        <v>0</v>
      </c>
      <c r="AA155" s="49">
        <f t="shared" si="83"/>
        <v>0</v>
      </c>
      <c r="AC155" s="34">
        <f t="shared" si="62"/>
        <v>0</v>
      </c>
      <c r="AD155" s="67">
        <f t="shared" si="69"/>
        <v>21</v>
      </c>
      <c r="AE155" s="36">
        <f t="shared" si="63"/>
        <v>0</v>
      </c>
      <c r="AG155" s="73">
        <f t="shared" si="55"/>
        <v>0</v>
      </c>
      <c r="AH155" s="75"/>
      <c r="AJ155" s="34">
        <f>+AE155+AG155+AH155+AI155</f>
        <v>0</v>
      </c>
      <c r="AL155" s="32">
        <f>IF(AD155&lt;5,0.3,IF(AD155&lt;10,0.4,IF(AD155&lt;20,0.45,0.5)))</f>
        <v>0.5</v>
      </c>
      <c r="AV155" s="33" t="e">
        <f>+#REF!</f>
        <v>#REF!</v>
      </c>
      <c r="AW155" s="32" t="e">
        <f t="shared" si="84"/>
        <v>#REF!</v>
      </c>
      <c r="AX155" s="32" t="e">
        <f t="shared" si="85"/>
        <v>#REF!</v>
      </c>
      <c r="AY155" s="34"/>
      <c r="AZ155" s="34" t="e">
        <f t="shared" si="86"/>
        <v>#REF!</v>
      </c>
    </row>
    <row r="156" spans="1:52" ht="12.75">
      <c r="A156" s="19">
        <v>40148</v>
      </c>
      <c r="B156" s="25">
        <f t="shared" si="68"/>
        <v>0</v>
      </c>
      <c r="C156" s="2"/>
      <c r="D156" s="2" t="e">
        <f t="shared" si="70"/>
        <v>#REF!</v>
      </c>
      <c r="E156" s="2">
        <f t="shared" si="67"/>
        <v>0</v>
      </c>
      <c r="F156" s="119">
        <v>23</v>
      </c>
      <c r="G156" s="119">
        <v>8</v>
      </c>
      <c r="H156" s="120">
        <f t="shared" si="71"/>
        <v>46</v>
      </c>
      <c r="I156" s="22">
        <f t="shared" si="72"/>
        <v>0</v>
      </c>
      <c r="J156" s="22">
        <f t="shared" si="73"/>
        <v>0</v>
      </c>
      <c r="K156" s="42">
        <f t="shared" si="74"/>
        <v>0</v>
      </c>
      <c r="L156" s="43">
        <f t="shared" si="75"/>
        <v>0</v>
      </c>
      <c r="M156" s="43">
        <f t="shared" si="76"/>
        <v>0</v>
      </c>
      <c r="N156" s="23">
        <f t="shared" si="77"/>
        <v>0</v>
      </c>
      <c r="O156" s="94">
        <v>1.0762350159947782</v>
      </c>
      <c r="P156" s="23">
        <f t="shared" si="78"/>
        <v>0</v>
      </c>
      <c r="Q156" s="4"/>
      <c r="R156" s="3"/>
      <c r="S156" s="20"/>
      <c r="T156" s="3"/>
      <c r="U156" s="9"/>
      <c r="V156" s="70">
        <f t="shared" si="79"/>
        <v>0</v>
      </c>
      <c r="W156" s="71">
        <f t="shared" si="80"/>
        <v>0</v>
      </c>
      <c r="X156" s="72">
        <f t="shared" si="81"/>
        <v>0</v>
      </c>
      <c r="Z156" s="49">
        <f t="shared" si="82"/>
        <v>0</v>
      </c>
      <c r="AA156" s="49">
        <f t="shared" si="83"/>
        <v>0</v>
      </c>
      <c r="AC156" s="34">
        <f t="shared" si="62"/>
        <v>0</v>
      </c>
      <c r="AD156" s="67">
        <f t="shared" si="69"/>
        <v>21</v>
      </c>
      <c r="AE156" s="36">
        <f t="shared" si="63"/>
        <v>0</v>
      </c>
      <c r="AG156" s="73">
        <f t="shared" si="55"/>
        <v>0</v>
      </c>
      <c r="AH156" s="74"/>
      <c r="AJ156" s="34">
        <f>+AE156+AG156+AH156+AI156</f>
        <v>0</v>
      </c>
      <c r="AL156" s="32">
        <f>IF(AD156&lt;5,0.3,IF(AD156&lt;10,0.4,IF(AD156&lt;20,0.45,0.5)))</f>
        <v>0.5</v>
      </c>
      <c r="AV156" s="33" t="e">
        <f>+#REF!</f>
        <v>#REF!</v>
      </c>
      <c r="AW156" s="32" t="e">
        <f t="shared" si="84"/>
        <v>#REF!</v>
      </c>
      <c r="AX156" s="32" t="e">
        <f t="shared" si="85"/>
        <v>#REF!</v>
      </c>
      <c r="AY156" s="34"/>
      <c r="AZ156" s="34" t="e">
        <f t="shared" si="86"/>
        <v>#REF!</v>
      </c>
    </row>
    <row r="157" spans="1:52" ht="12.75">
      <c r="A157" s="19" t="s">
        <v>2</v>
      </c>
      <c r="B157" s="25">
        <f t="shared" si="68"/>
        <v>0</v>
      </c>
      <c r="C157" s="2"/>
      <c r="D157" s="2" t="e">
        <f t="shared" si="70"/>
        <v>#REF!</v>
      </c>
      <c r="E157" s="2">
        <f t="shared" si="67"/>
        <v>0</v>
      </c>
      <c r="F157" s="119">
        <v>23</v>
      </c>
      <c r="G157" s="119">
        <v>8</v>
      </c>
      <c r="H157" s="120">
        <f t="shared" si="71"/>
        <v>46</v>
      </c>
      <c r="I157" s="22">
        <f t="shared" si="72"/>
        <v>0</v>
      </c>
      <c r="J157" s="22">
        <f t="shared" si="73"/>
        <v>0</v>
      </c>
      <c r="K157" s="42">
        <f t="shared" si="74"/>
        <v>0</v>
      </c>
      <c r="L157" s="43">
        <f t="shared" si="75"/>
        <v>0</v>
      </c>
      <c r="M157" s="43">
        <f t="shared" si="76"/>
        <v>0</v>
      </c>
      <c r="N157" s="23">
        <f t="shared" si="77"/>
        <v>0</v>
      </c>
      <c r="O157" s="94">
        <v>1.0762350159947782</v>
      </c>
      <c r="P157" s="23">
        <f t="shared" si="78"/>
        <v>0</v>
      </c>
      <c r="Q157" s="4"/>
      <c r="R157" s="3"/>
      <c r="S157" s="20"/>
      <c r="T157" s="3"/>
      <c r="U157" s="9"/>
      <c r="V157" s="70">
        <f t="shared" si="79"/>
        <v>0</v>
      </c>
      <c r="W157" s="71">
        <f t="shared" si="80"/>
        <v>0</v>
      </c>
      <c r="X157" s="72">
        <f t="shared" si="81"/>
        <v>0</v>
      </c>
      <c r="Z157" s="49">
        <f t="shared" si="82"/>
        <v>0</v>
      </c>
      <c r="AA157" s="49">
        <f t="shared" si="83"/>
        <v>0</v>
      </c>
      <c r="AC157" s="34">
        <f t="shared" si="62"/>
        <v>0</v>
      </c>
      <c r="AD157" s="67">
        <f>+AD156</f>
        <v>21</v>
      </c>
      <c r="AE157" s="36">
        <f t="shared" si="63"/>
        <v>0</v>
      </c>
      <c r="AG157" s="73">
        <f t="shared" si="55"/>
        <v>0</v>
      </c>
      <c r="AH157" s="74"/>
      <c r="AJ157" s="34">
        <f>+AE157+AG157+AH157+AI157</f>
        <v>0</v>
      </c>
      <c r="AL157" s="32">
        <f>IF(AD157&lt;5,0.3,IF(AD157&lt;10,0.4,IF(AD157&lt;20,0.45,0.5)))</f>
        <v>0.5</v>
      </c>
      <c r="AV157" s="33" t="e">
        <f>+#REF!</f>
        <v>#REF!</v>
      </c>
      <c r="AW157" s="32" t="e">
        <f t="shared" si="84"/>
        <v>#REF!</v>
      </c>
      <c r="AX157" s="32" t="e">
        <f t="shared" si="85"/>
        <v>#REF!</v>
      </c>
      <c r="AY157" s="34"/>
      <c r="AZ157" s="34" t="e">
        <f t="shared" si="86"/>
        <v>#REF!</v>
      </c>
    </row>
    <row r="158" spans="1:52" ht="12.75">
      <c r="A158" s="19">
        <v>40179</v>
      </c>
      <c r="B158" s="25">
        <f t="shared" si="68"/>
        <v>0</v>
      </c>
      <c r="C158" s="2"/>
      <c r="D158" s="2" t="e">
        <f t="shared" si="70"/>
        <v>#REF!</v>
      </c>
      <c r="E158" s="2">
        <f t="shared" si="67"/>
        <v>0</v>
      </c>
      <c r="F158" s="119">
        <v>21</v>
      </c>
      <c r="G158" s="119">
        <v>10</v>
      </c>
      <c r="H158" s="120">
        <f t="shared" si="71"/>
        <v>42</v>
      </c>
      <c r="I158" s="22">
        <f t="shared" si="72"/>
        <v>0</v>
      </c>
      <c r="J158" s="22">
        <f t="shared" si="73"/>
        <v>0</v>
      </c>
      <c r="K158" s="42">
        <f t="shared" si="74"/>
        <v>0</v>
      </c>
      <c r="L158" s="43">
        <f t="shared" si="75"/>
        <v>0</v>
      </c>
      <c r="M158" s="43">
        <f t="shared" si="76"/>
        <v>0</v>
      </c>
      <c r="N158" s="23">
        <f t="shared" si="77"/>
        <v>0</v>
      </c>
      <c r="O158" s="94">
        <v>1.0762350159947782</v>
      </c>
      <c r="P158" s="23">
        <f t="shared" si="78"/>
        <v>0</v>
      </c>
      <c r="Q158" s="4"/>
      <c r="R158" s="3"/>
      <c r="S158" s="20"/>
      <c r="T158" s="3"/>
      <c r="U158" s="9"/>
      <c r="V158" s="70">
        <f t="shared" si="79"/>
        <v>0</v>
      </c>
      <c r="W158" s="71">
        <f t="shared" si="80"/>
        <v>0</v>
      </c>
      <c r="X158" s="72">
        <f t="shared" si="81"/>
        <v>0</v>
      </c>
      <c r="Z158" s="49">
        <f t="shared" si="82"/>
        <v>0</v>
      </c>
      <c r="AA158" s="49">
        <f t="shared" si="83"/>
        <v>0</v>
      </c>
      <c r="AC158" s="34">
        <f t="shared" si="62"/>
        <v>0</v>
      </c>
      <c r="AD158" s="67">
        <f aca="true" t="shared" si="87" ref="AD158:AD169">INT((A158-$B$8)/364)</f>
        <v>21</v>
      </c>
      <c r="AE158" s="36">
        <f t="shared" si="63"/>
        <v>0</v>
      </c>
      <c r="AG158" s="73">
        <f t="shared" si="55"/>
        <v>0</v>
      </c>
      <c r="AH158" s="74">
        <f>+AC158/30*5</f>
        <v>0</v>
      </c>
      <c r="AJ158" s="34">
        <f>+AE158+AG158+AH158+AI158</f>
        <v>0</v>
      </c>
      <c r="AL158" s="32">
        <f>IF(AD158&lt;5,0.3,IF(AD158&lt;10,0.4,IF(AD158&lt;20,0.45,0.5)))</f>
        <v>0.5</v>
      </c>
      <c r="AV158" s="33" t="e">
        <f>+#REF!</f>
        <v>#REF!</v>
      </c>
      <c r="AW158" s="32" t="e">
        <f t="shared" si="84"/>
        <v>#REF!</v>
      </c>
      <c r="AX158" s="32" t="e">
        <f t="shared" si="85"/>
        <v>#REF!</v>
      </c>
      <c r="AY158" s="34"/>
      <c r="AZ158" s="34" t="e">
        <f t="shared" si="86"/>
        <v>#REF!</v>
      </c>
    </row>
    <row r="159" spans="1:52" ht="12.75">
      <c r="A159" s="19">
        <v>40210</v>
      </c>
      <c r="B159" s="25">
        <f t="shared" si="68"/>
        <v>0</v>
      </c>
      <c r="C159" s="2"/>
      <c r="D159" s="2" t="e">
        <f t="shared" si="70"/>
        <v>#REF!</v>
      </c>
      <c r="E159" s="2">
        <f t="shared" si="67"/>
        <v>0</v>
      </c>
      <c r="F159" s="119">
        <v>20</v>
      </c>
      <c r="G159" s="119">
        <v>8</v>
      </c>
      <c r="H159" s="120">
        <f t="shared" si="71"/>
        <v>40</v>
      </c>
      <c r="I159" s="22">
        <f t="shared" si="72"/>
        <v>0</v>
      </c>
      <c r="J159" s="22">
        <f t="shared" si="73"/>
        <v>0</v>
      </c>
      <c r="K159" s="42">
        <f t="shared" si="74"/>
        <v>0</v>
      </c>
      <c r="L159" s="43">
        <f t="shared" si="75"/>
        <v>0</v>
      </c>
      <c r="M159" s="43">
        <f t="shared" si="76"/>
        <v>0</v>
      </c>
      <c r="N159" s="23">
        <f t="shared" si="77"/>
        <v>0</v>
      </c>
      <c r="O159" s="94">
        <v>1.0762350159947782</v>
      </c>
      <c r="P159" s="23">
        <f t="shared" si="78"/>
        <v>0</v>
      </c>
      <c r="Q159" s="4"/>
      <c r="R159" s="3"/>
      <c r="S159" s="20"/>
      <c r="T159" s="3"/>
      <c r="U159" s="9"/>
      <c r="V159" s="70">
        <f t="shared" si="79"/>
        <v>0</v>
      </c>
      <c r="W159" s="71">
        <f t="shared" si="80"/>
        <v>0</v>
      </c>
      <c r="X159" s="72">
        <f t="shared" si="81"/>
        <v>0</v>
      </c>
      <c r="Z159" s="49">
        <f t="shared" si="82"/>
        <v>0</v>
      </c>
      <c r="AA159" s="49">
        <f t="shared" si="83"/>
        <v>0</v>
      </c>
      <c r="AC159" s="34">
        <f t="shared" si="62"/>
        <v>0</v>
      </c>
      <c r="AD159" s="67">
        <f t="shared" si="87"/>
        <v>21</v>
      </c>
      <c r="AE159" s="36">
        <f t="shared" si="63"/>
        <v>0</v>
      </c>
      <c r="AG159" s="73">
        <f t="shared" si="55"/>
        <v>0</v>
      </c>
      <c r="AH159" s="73"/>
      <c r="AJ159" s="34">
        <f>+AE159+AG159+AH159+AI159</f>
        <v>0</v>
      </c>
      <c r="AL159" s="32">
        <f>IF(AD159&lt;5,0.3,IF(AD159&lt;10,0.4,IF(AD159&lt;20,0.45,0.5)))</f>
        <v>0.5</v>
      </c>
      <c r="AV159" s="33" t="e">
        <f>+#REF!</f>
        <v>#REF!</v>
      </c>
      <c r="AW159" s="32" t="e">
        <f t="shared" si="84"/>
        <v>#REF!</v>
      </c>
      <c r="AX159" s="32" t="e">
        <f t="shared" si="85"/>
        <v>#REF!</v>
      </c>
      <c r="AY159" s="34"/>
      <c r="AZ159" s="34" t="e">
        <f t="shared" si="86"/>
        <v>#REF!</v>
      </c>
    </row>
    <row r="160" spans="1:52" ht="12.75">
      <c r="A160" s="19">
        <v>40238</v>
      </c>
      <c r="B160" s="25">
        <f t="shared" si="68"/>
        <v>0</v>
      </c>
      <c r="C160" s="2"/>
      <c r="D160" s="2" t="e">
        <f t="shared" si="70"/>
        <v>#REF!</v>
      </c>
      <c r="E160" s="2">
        <f t="shared" si="67"/>
        <v>0</v>
      </c>
      <c r="F160" s="119">
        <v>23</v>
      </c>
      <c r="G160" s="119">
        <v>8</v>
      </c>
      <c r="H160" s="120">
        <f t="shared" si="71"/>
        <v>46</v>
      </c>
      <c r="I160" s="22">
        <f t="shared" si="72"/>
        <v>0</v>
      </c>
      <c r="J160" s="22">
        <f t="shared" si="73"/>
        <v>0</v>
      </c>
      <c r="K160" s="42">
        <f t="shared" si="74"/>
        <v>0</v>
      </c>
      <c r="L160" s="43">
        <f t="shared" si="75"/>
        <v>0</v>
      </c>
      <c r="M160" s="43">
        <f t="shared" si="76"/>
        <v>0</v>
      </c>
      <c r="N160" s="23">
        <f t="shared" si="77"/>
        <v>0</v>
      </c>
      <c r="O160" s="94">
        <v>1.0753833124113488</v>
      </c>
      <c r="P160" s="23">
        <f t="shared" si="78"/>
        <v>0</v>
      </c>
      <c r="Q160" s="4"/>
      <c r="R160" s="3"/>
      <c r="S160" s="20"/>
      <c r="T160" s="3"/>
      <c r="U160" s="9"/>
      <c r="V160" s="70">
        <f t="shared" si="79"/>
        <v>0</v>
      </c>
      <c r="W160" s="71">
        <f t="shared" si="80"/>
        <v>0</v>
      </c>
      <c r="X160" s="72">
        <f t="shared" si="81"/>
        <v>0</v>
      </c>
      <c r="Z160" s="49">
        <f t="shared" si="82"/>
        <v>0</v>
      </c>
      <c r="AA160" s="49">
        <f t="shared" si="83"/>
        <v>0</v>
      </c>
      <c r="AC160" s="34">
        <f t="shared" si="62"/>
        <v>0</v>
      </c>
      <c r="AD160" s="67">
        <f t="shared" si="87"/>
        <v>21</v>
      </c>
      <c r="AE160" s="36">
        <f t="shared" si="63"/>
        <v>0</v>
      </c>
      <c r="AG160" s="73">
        <f t="shared" si="55"/>
        <v>0</v>
      </c>
      <c r="AH160" s="75"/>
      <c r="AJ160" s="34">
        <f>+AE160+AG160+AH160+AI160</f>
        <v>0</v>
      </c>
      <c r="AL160" s="32">
        <f>IF(AD160&lt;5,0.3,IF(AD160&lt;10,0.4,IF(AD160&lt;20,0.45,0.5)))</f>
        <v>0.5</v>
      </c>
      <c r="AV160" s="33" t="e">
        <f>+#REF!</f>
        <v>#REF!</v>
      </c>
      <c r="AW160" s="32" t="e">
        <f t="shared" si="84"/>
        <v>#REF!</v>
      </c>
      <c r="AX160" s="32" t="e">
        <f t="shared" si="85"/>
        <v>#REF!</v>
      </c>
      <c r="AY160" s="34"/>
      <c r="AZ160" s="34" t="e">
        <f t="shared" si="86"/>
        <v>#REF!</v>
      </c>
    </row>
    <row r="161" spans="1:52" ht="12.75">
      <c r="A161" s="19">
        <v>40269</v>
      </c>
      <c r="B161" s="25">
        <f t="shared" si="68"/>
        <v>0</v>
      </c>
      <c r="C161" s="2"/>
      <c r="D161" s="2" t="e">
        <f t="shared" si="70"/>
        <v>#REF!</v>
      </c>
      <c r="E161" s="2">
        <f t="shared" si="67"/>
        <v>0</v>
      </c>
      <c r="F161" s="119">
        <v>22</v>
      </c>
      <c r="G161" s="119">
        <v>8</v>
      </c>
      <c r="H161" s="120">
        <f t="shared" si="71"/>
        <v>44</v>
      </c>
      <c r="I161" s="22">
        <f t="shared" si="72"/>
        <v>0</v>
      </c>
      <c r="J161" s="22">
        <f t="shared" si="73"/>
        <v>0</v>
      </c>
      <c r="K161" s="42">
        <f t="shared" si="74"/>
        <v>0</v>
      </c>
      <c r="L161" s="43">
        <f t="shared" si="75"/>
        <v>0</v>
      </c>
      <c r="M161" s="43">
        <f t="shared" si="76"/>
        <v>0</v>
      </c>
      <c r="N161" s="23">
        <f t="shared" si="77"/>
        <v>0</v>
      </c>
      <c r="O161" s="94">
        <v>1.0753833124113488</v>
      </c>
      <c r="P161" s="23">
        <f t="shared" si="78"/>
        <v>0</v>
      </c>
      <c r="Q161" s="4"/>
      <c r="R161" s="3"/>
      <c r="S161" s="20"/>
      <c r="T161" s="3"/>
      <c r="U161" s="9"/>
      <c r="V161" s="70">
        <f t="shared" si="79"/>
        <v>0</v>
      </c>
      <c r="W161" s="71">
        <f t="shared" si="80"/>
        <v>0</v>
      </c>
      <c r="X161" s="72">
        <f t="shared" si="81"/>
        <v>0</v>
      </c>
      <c r="Z161" s="49">
        <f t="shared" si="82"/>
        <v>0</v>
      </c>
      <c r="AA161" s="49">
        <f t="shared" si="83"/>
        <v>0</v>
      </c>
      <c r="AC161" s="34">
        <f t="shared" si="62"/>
        <v>0</v>
      </c>
      <c r="AD161" s="67">
        <f t="shared" si="87"/>
        <v>21</v>
      </c>
      <c r="AE161" s="36">
        <f t="shared" si="63"/>
        <v>0</v>
      </c>
      <c r="AG161" s="73">
        <f t="shared" si="55"/>
        <v>0</v>
      </c>
      <c r="AH161" s="75"/>
      <c r="AJ161" s="34">
        <f>+AE161+AG161+AH161+AI161</f>
        <v>0</v>
      </c>
      <c r="AL161" s="32">
        <f>IF(AD161&lt;5,0.3,IF(AD161&lt;10,0.4,IF(AD161&lt;20,0.45,0.5)))</f>
        <v>0.5</v>
      </c>
      <c r="AV161" s="33" t="e">
        <f>+#REF!</f>
        <v>#REF!</v>
      </c>
      <c r="AW161" s="32" t="e">
        <f t="shared" si="84"/>
        <v>#REF!</v>
      </c>
      <c r="AX161" s="32" t="e">
        <f t="shared" si="85"/>
        <v>#REF!</v>
      </c>
      <c r="AY161" s="34"/>
      <c r="AZ161" s="34" t="e">
        <f t="shared" si="86"/>
        <v>#REF!</v>
      </c>
    </row>
    <row r="162" spans="1:52" ht="12.75">
      <c r="A162" s="19">
        <v>40299</v>
      </c>
      <c r="B162" s="25">
        <f t="shared" si="68"/>
        <v>0</v>
      </c>
      <c r="C162" s="2"/>
      <c r="D162" s="2" t="e">
        <f t="shared" si="70"/>
        <v>#REF!</v>
      </c>
      <c r="E162" s="2">
        <f t="shared" si="67"/>
        <v>0</v>
      </c>
      <c r="F162" s="119">
        <v>21</v>
      </c>
      <c r="G162" s="119">
        <v>10</v>
      </c>
      <c r="H162" s="120">
        <f t="shared" si="71"/>
        <v>42</v>
      </c>
      <c r="I162" s="22">
        <f t="shared" si="72"/>
        <v>0</v>
      </c>
      <c r="J162" s="22">
        <f t="shared" si="73"/>
        <v>0</v>
      </c>
      <c r="K162" s="42">
        <f t="shared" si="74"/>
        <v>0</v>
      </c>
      <c r="L162" s="43">
        <f t="shared" si="75"/>
        <v>0</v>
      </c>
      <c r="M162" s="43">
        <f t="shared" si="76"/>
        <v>0</v>
      </c>
      <c r="N162" s="23">
        <f t="shared" si="77"/>
        <v>0</v>
      </c>
      <c r="O162" s="94">
        <v>1.0748351464866397</v>
      </c>
      <c r="P162" s="23">
        <f t="shared" si="78"/>
        <v>0</v>
      </c>
      <c r="Q162" s="4"/>
      <c r="R162" s="3"/>
      <c r="S162" s="20"/>
      <c r="T162" s="3"/>
      <c r="U162" s="9"/>
      <c r="V162" s="70">
        <f t="shared" si="79"/>
        <v>0</v>
      </c>
      <c r="W162" s="71">
        <f t="shared" si="80"/>
        <v>0</v>
      </c>
      <c r="X162" s="72">
        <f t="shared" si="81"/>
        <v>0</v>
      </c>
      <c r="Z162" s="49">
        <f t="shared" si="82"/>
        <v>0</v>
      </c>
      <c r="AA162" s="49">
        <f t="shared" si="83"/>
        <v>0</v>
      </c>
      <c r="AC162" s="34">
        <f t="shared" si="62"/>
        <v>0</v>
      </c>
      <c r="AD162" s="67">
        <f t="shared" si="87"/>
        <v>22</v>
      </c>
      <c r="AE162" s="36">
        <f t="shared" si="63"/>
        <v>0</v>
      </c>
      <c r="AG162" s="73">
        <f t="shared" si="55"/>
        <v>0</v>
      </c>
      <c r="AH162" s="75"/>
      <c r="AJ162" s="34">
        <f>+AE162+AG162+AH162+AI162</f>
        <v>0</v>
      </c>
      <c r="AL162" s="32">
        <f>IF(AD162&lt;5,0.3,IF(AD162&lt;10,0.4,IF(AD162&lt;20,0.45,0.5)))</f>
        <v>0.5</v>
      </c>
      <c r="AV162" s="33" t="e">
        <f>+#REF!</f>
        <v>#REF!</v>
      </c>
      <c r="AW162" s="32" t="e">
        <f t="shared" si="84"/>
        <v>#REF!</v>
      </c>
      <c r="AX162" s="32" t="e">
        <f t="shared" si="85"/>
        <v>#REF!</v>
      </c>
      <c r="AY162" s="34"/>
      <c r="AZ162" s="34" t="e">
        <f t="shared" si="86"/>
        <v>#REF!</v>
      </c>
    </row>
    <row r="163" spans="1:52" ht="12.75">
      <c r="A163" s="19">
        <v>40330</v>
      </c>
      <c r="B163" s="25">
        <f t="shared" si="68"/>
        <v>0</v>
      </c>
      <c r="C163" s="2"/>
      <c r="D163" s="2" t="e">
        <f t="shared" si="70"/>
        <v>#REF!</v>
      </c>
      <c r="E163" s="2">
        <f t="shared" si="67"/>
        <v>0</v>
      </c>
      <c r="F163" s="119">
        <v>22</v>
      </c>
      <c r="G163" s="119">
        <v>8</v>
      </c>
      <c r="H163" s="120">
        <f t="shared" si="71"/>
        <v>44</v>
      </c>
      <c r="I163" s="22">
        <f t="shared" si="72"/>
        <v>0</v>
      </c>
      <c r="J163" s="22">
        <f t="shared" si="73"/>
        <v>0</v>
      </c>
      <c r="K163" s="42">
        <f t="shared" si="74"/>
        <v>0</v>
      </c>
      <c r="L163" s="43">
        <f t="shared" si="75"/>
        <v>0</v>
      </c>
      <c r="M163" s="43">
        <f t="shared" si="76"/>
        <v>0</v>
      </c>
      <c r="N163" s="23">
        <f t="shared" si="77"/>
        <v>0</v>
      </c>
      <c r="O163" s="94">
        <v>1.074202441248744</v>
      </c>
      <c r="P163" s="23">
        <f t="shared" si="78"/>
        <v>0</v>
      </c>
      <c r="Q163" s="4"/>
      <c r="R163" s="3"/>
      <c r="S163" s="20"/>
      <c r="T163" s="3"/>
      <c r="U163" s="9"/>
      <c r="V163" s="70">
        <f t="shared" si="79"/>
        <v>0</v>
      </c>
      <c r="W163" s="71">
        <f t="shared" si="80"/>
        <v>0</v>
      </c>
      <c r="X163" s="72">
        <f t="shared" si="81"/>
        <v>0</v>
      </c>
      <c r="Z163" s="49">
        <f t="shared" si="82"/>
        <v>0</v>
      </c>
      <c r="AA163" s="49">
        <f t="shared" si="83"/>
        <v>0</v>
      </c>
      <c r="AC163" s="34">
        <f t="shared" si="62"/>
        <v>0</v>
      </c>
      <c r="AD163" s="67">
        <f t="shared" si="87"/>
        <v>22</v>
      </c>
      <c r="AE163" s="36">
        <f t="shared" si="63"/>
        <v>0</v>
      </c>
      <c r="AG163" s="73">
        <f t="shared" si="55"/>
        <v>0</v>
      </c>
      <c r="AH163" s="75"/>
      <c r="AJ163" s="34">
        <f>+AE163+AG163+AH163+AI163</f>
        <v>0</v>
      </c>
      <c r="AL163" s="32">
        <f>IF(AD163&lt;5,0.3,IF(AD163&lt;10,0.4,IF(AD163&lt;20,0.45,0.5)))</f>
        <v>0.5</v>
      </c>
      <c r="AV163" s="33" t="e">
        <f>+#REF!</f>
        <v>#REF!</v>
      </c>
      <c r="AW163" s="32" t="e">
        <f t="shared" si="84"/>
        <v>#REF!</v>
      </c>
      <c r="AX163" s="32" t="e">
        <f t="shared" si="85"/>
        <v>#REF!</v>
      </c>
      <c r="AY163" s="34"/>
      <c r="AZ163" s="34" t="e">
        <f t="shared" si="86"/>
        <v>#REF!</v>
      </c>
    </row>
    <row r="164" spans="1:52" ht="12.75">
      <c r="A164" s="19">
        <v>40360</v>
      </c>
      <c r="B164" s="25">
        <f t="shared" si="68"/>
        <v>0</v>
      </c>
      <c r="C164" s="2"/>
      <c r="D164" s="2" t="e">
        <f t="shared" si="70"/>
        <v>#REF!</v>
      </c>
      <c r="E164" s="2">
        <f t="shared" si="67"/>
        <v>0</v>
      </c>
      <c r="F164" s="119">
        <v>22</v>
      </c>
      <c r="G164" s="119">
        <v>9</v>
      </c>
      <c r="H164" s="120">
        <f t="shared" si="71"/>
        <v>44</v>
      </c>
      <c r="I164" s="22">
        <f t="shared" si="72"/>
        <v>0</v>
      </c>
      <c r="J164" s="22">
        <f t="shared" si="73"/>
        <v>0</v>
      </c>
      <c r="K164" s="42">
        <f t="shared" si="74"/>
        <v>0</v>
      </c>
      <c r="L164" s="43">
        <f t="shared" si="75"/>
        <v>0</v>
      </c>
      <c r="M164" s="43">
        <f t="shared" si="76"/>
        <v>0</v>
      </c>
      <c r="N164" s="23">
        <f t="shared" si="77"/>
        <v>0</v>
      </c>
      <c r="O164" s="94">
        <v>1.072967455707225</v>
      </c>
      <c r="P164" s="23">
        <f t="shared" si="78"/>
        <v>0</v>
      </c>
      <c r="Q164" s="4"/>
      <c r="R164" s="3"/>
      <c r="S164" s="20"/>
      <c r="T164" s="3"/>
      <c r="U164" s="9"/>
      <c r="V164" s="70">
        <f t="shared" si="79"/>
        <v>0</v>
      </c>
      <c r="W164" s="71">
        <f t="shared" si="80"/>
        <v>0</v>
      </c>
      <c r="X164" s="72">
        <f t="shared" si="81"/>
        <v>0</v>
      </c>
      <c r="Z164" s="49">
        <f t="shared" si="82"/>
        <v>0</v>
      </c>
      <c r="AA164" s="49">
        <f t="shared" si="83"/>
        <v>0</v>
      </c>
      <c r="AC164" s="34">
        <f t="shared" si="62"/>
        <v>0</v>
      </c>
      <c r="AD164" s="67">
        <f t="shared" si="87"/>
        <v>22</v>
      </c>
      <c r="AE164" s="36">
        <f t="shared" si="63"/>
        <v>0</v>
      </c>
      <c r="AG164" s="73">
        <f aca="true" t="shared" si="88" ref="AG164:AG188">+IF(AD164=AD163,0,((AC164*0)+(AC164/3)))</f>
        <v>0</v>
      </c>
      <c r="AH164" s="75"/>
      <c r="AJ164" s="34">
        <f>+AE164+AG164+AH164+AI164</f>
        <v>0</v>
      </c>
      <c r="AL164" s="32">
        <f>IF(AD164&lt;5,0.3,IF(AD164&lt;10,0.4,IF(AD164&lt;20,0.45,0.5)))</f>
        <v>0.5</v>
      </c>
      <c r="AV164" s="33" t="e">
        <f>+#REF!</f>
        <v>#REF!</v>
      </c>
      <c r="AW164" s="32" t="e">
        <f t="shared" si="84"/>
        <v>#REF!</v>
      </c>
      <c r="AX164" s="32" t="e">
        <f t="shared" si="85"/>
        <v>#REF!</v>
      </c>
      <c r="AY164" s="34"/>
      <c r="AZ164" s="34" t="e">
        <f t="shared" si="86"/>
        <v>#REF!</v>
      </c>
    </row>
    <row r="165" spans="1:52" ht="12.75">
      <c r="A165" s="19">
        <v>40391</v>
      </c>
      <c r="B165" s="25">
        <f t="shared" si="68"/>
        <v>0</v>
      </c>
      <c r="C165" s="2"/>
      <c r="D165" s="2" t="e">
        <f t="shared" si="70"/>
        <v>#REF!</v>
      </c>
      <c r="E165" s="2">
        <f t="shared" si="67"/>
        <v>0</v>
      </c>
      <c r="F165" s="119">
        <v>22</v>
      </c>
      <c r="G165" s="119">
        <v>9</v>
      </c>
      <c r="H165" s="120">
        <f t="shared" si="71"/>
        <v>44</v>
      </c>
      <c r="I165" s="22">
        <f t="shared" si="72"/>
        <v>0</v>
      </c>
      <c r="J165" s="22">
        <f t="shared" si="73"/>
        <v>0</v>
      </c>
      <c r="K165" s="42">
        <f t="shared" si="74"/>
        <v>0</v>
      </c>
      <c r="L165" s="43">
        <f t="shared" si="75"/>
        <v>0</v>
      </c>
      <c r="M165" s="43">
        <f t="shared" si="76"/>
        <v>0</v>
      </c>
      <c r="N165" s="23">
        <f t="shared" si="77"/>
        <v>0</v>
      </c>
      <c r="O165" s="94">
        <v>1.0719930140574472</v>
      </c>
      <c r="P165" s="23">
        <f t="shared" si="78"/>
        <v>0</v>
      </c>
      <c r="Q165" s="4"/>
      <c r="R165" s="3"/>
      <c r="S165" s="20"/>
      <c r="T165" s="3"/>
      <c r="U165" s="9"/>
      <c r="V165" s="70">
        <f t="shared" si="79"/>
        <v>0</v>
      </c>
      <c r="W165" s="71">
        <f t="shared" si="80"/>
        <v>0</v>
      </c>
      <c r="X165" s="72">
        <f t="shared" si="81"/>
        <v>0</v>
      </c>
      <c r="Z165" s="49">
        <f t="shared" si="82"/>
        <v>0</v>
      </c>
      <c r="AA165" s="49">
        <f t="shared" si="83"/>
        <v>0</v>
      </c>
      <c r="AC165" s="34">
        <f t="shared" si="62"/>
        <v>0</v>
      </c>
      <c r="AD165" s="67">
        <f t="shared" si="87"/>
        <v>22</v>
      </c>
      <c r="AE165" s="36">
        <f t="shared" si="63"/>
        <v>0</v>
      </c>
      <c r="AG165" s="73">
        <f t="shared" si="88"/>
        <v>0</v>
      </c>
      <c r="AH165" s="75"/>
      <c r="AJ165" s="34">
        <f>+AE165+AG165+AH165+AI165</f>
        <v>0</v>
      </c>
      <c r="AL165" s="32">
        <f>IF(AD165&lt;5,0.3,IF(AD165&lt;10,0.4,IF(AD165&lt;20,0.45,0.5)))</f>
        <v>0.5</v>
      </c>
      <c r="AV165" s="33" t="e">
        <f>+#REF!</f>
        <v>#REF!</v>
      </c>
      <c r="AW165" s="32" t="e">
        <f t="shared" si="84"/>
        <v>#REF!</v>
      </c>
      <c r="AX165" s="32" t="e">
        <f>+AV165/6*AL165</f>
        <v>#REF!</v>
      </c>
      <c r="AY165" s="34"/>
      <c r="AZ165" s="34" t="e">
        <f t="shared" si="86"/>
        <v>#REF!</v>
      </c>
    </row>
    <row r="166" spans="1:52" ht="12.75">
      <c r="A166" s="19">
        <v>40422</v>
      </c>
      <c r="B166" s="25">
        <f t="shared" si="68"/>
        <v>0</v>
      </c>
      <c r="C166" s="2"/>
      <c r="D166" s="2" t="e">
        <f t="shared" si="70"/>
        <v>#REF!</v>
      </c>
      <c r="E166" s="2">
        <f t="shared" si="67"/>
        <v>0</v>
      </c>
      <c r="F166" s="119">
        <v>22</v>
      </c>
      <c r="G166" s="119">
        <v>8</v>
      </c>
      <c r="H166" s="120">
        <f t="shared" si="71"/>
        <v>44</v>
      </c>
      <c r="I166" s="22">
        <f t="shared" si="72"/>
        <v>0</v>
      </c>
      <c r="J166" s="22">
        <f t="shared" si="73"/>
        <v>0</v>
      </c>
      <c r="K166" s="42">
        <f t="shared" si="74"/>
        <v>0</v>
      </c>
      <c r="L166" s="43">
        <f t="shared" si="75"/>
        <v>0</v>
      </c>
      <c r="M166" s="43">
        <f t="shared" si="76"/>
        <v>0</v>
      </c>
      <c r="N166" s="23">
        <f t="shared" si="77"/>
        <v>0</v>
      </c>
      <c r="O166" s="94">
        <v>1.0712410028734305</v>
      </c>
      <c r="P166" s="23">
        <f t="shared" si="78"/>
        <v>0</v>
      </c>
      <c r="Q166" s="4"/>
      <c r="R166" s="3"/>
      <c r="S166" s="20"/>
      <c r="T166" s="3"/>
      <c r="U166" s="9"/>
      <c r="V166" s="70">
        <f t="shared" si="79"/>
        <v>0</v>
      </c>
      <c r="W166" s="71">
        <f t="shared" si="80"/>
        <v>0</v>
      </c>
      <c r="X166" s="72">
        <f t="shared" si="81"/>
        <v>0</v>
      </c>
      <c r="Z166" s="49">
        <f t="shared" si="82"/>
        <v>0</v>
      </c>
      <c r="AA166" s="49">
        <f t="shared" si="83"/>
        <v>0</v>
      </c>
      <c r="AC166" s="34">
        <f t="shared" si="62"/>
        <v>0</v>
      </c>
      <c r="AD166" s="67">
        <f t="shared" si="87"/>
        <v>22</v>
      </c>
      <c r="AE166" s="36">
        <f t="shared" si="63"/>
        <v>0</v>
      </c>
      <c r="AG166" s="73">
        <f t="shared" si="88"/>
        <v>0</v>
      </c>
      <c r="AH166" s="75"/>
      <c r="AJ166" s="34">
        <f>+AE166+AG166+AH166+AI166</f>
        <v>0</v>
      </c>
      <c r="AL166" s="32">
        <f>IF(AD166&lt;5,0.3,IF(AD166&lt;10,0.4,IF(AD166&lt;20,0.45,0.5)))</f>
        <v>0.5</v>
      </c>
      <c r="AV166" s="33" t="e">
        <f>+#REF!</f>
        <v>#REF!</v>
      </c>
      <c r="AW166" s="32" t="e">
        <f t="shared" si="84"/>
        <v>#REF!</v>
      </c>
      <c r="AX166" s="32" t="e">
        <f>+AV166/6*AL166</f>
        <v>#REF!</v>
      </c>
      <c r="AY166" s="34"/>
      <c r="AZ166" s="34" t="e">
        <f t="shared" si="86"/>
        <v>#REF!</v>
      </c>
    </row>
    <row r="167" spans="1:52" ht="12.75">
      <c r="A167" s="19">
        <v>40452</v>
      </c>
      <c r="B167" s="25">
        <f t="shared" si="68"/>
        <v>0</v>
      </c>
      <c r="C167" s="2"/>
      <c r="D167" s="2" t="e">
        <f t="shared" si="70"/>
        <v>#REF!</v>
      </c>
      <c r="E167" s="2">
        <f t="shared" si="67"/>
        <v>0</v>
      </c>
      <c r="F167" s="119">
        <v>21</v>
      </c>
      <c r="G167" s="119">
        <v>10</v>
      </c>
      <c r="H167" s="120">
        <f t="shared" si="71"/>
        <v>42</v>
      </c>
      <c r="I167" s="22">
        <f t="shared" si="72"/>
        <v>0</v>
      </c>
      <c r="J167" s="22">
        <f t="shared" si="73"/>
        <v>0</v>
      </c>
      <c r="K167" s="42">
        <f t="shared" si="74"/>
        <v>0</v>
      </c>
      <c r="L167" s="43">
        <f t="shared" si="75"/>
        <v>0</v>
      </c>
      <c r="M167" s="43">
        <f t="shared" si="76"/>
        <v>0</v>
      </c>
      <c r="N167" s="23">
        <f t="shared" si="77"/>
        <v>0</v>
      </c>
      <c r="O167" s="94">
        <v>1.070735615662838</v>
      </c>
      <c r="P167" s="23">
        <f t="shared" si="78"/>
        <v>0</v>
      </c>
      <c r="Q167" s="4"/>
      <c r="R167" s="3"/>
      <c r="S167" s="20"/>
      <c r="T167" s="3"/>
      <c r="U167" s="9"/>
      <c r="V167" s="70">
        <f t="shared" si="79"/>
        <v>0</v>
      </c>
      <c r="W167" s="71">
        <f t="shared" si="80"/>
        <v>0</v>
      </c>
      <c r="X167" s="72">
        <f t="shared" si="81"/>
        <v>0</v>
      </c>
      <c r="Z167" s="49">
        <f t="shared" si="82"/>
        <v>0</v>
      </c>
      <c r="AA167" s="49">
        <f t="shared" si="83"/>
        <v>0</v>
      </c>
      <c r="AC167" s="34">
        <f t="shared" si="62"/>
        <v>0</v>
      </c>
      <c r="AD167" s="67">
        <f t="shared" si="87"/>
        <v>22</v>
      </c>
      <c r="AE167" s="36">
        <f t="shared" si="63"/>
        <v>0</v>
      </c>
      <c r="AG167" s="73">
        <f t="shared" si="88"/>
        <v>0</v>
      </c>
      <c r="AH167" s="75"/>
      <c r="AJ167" s="34">
        <f>+AE167+AG167+AH167+AI167</f>
        <v>0</v>
      </c>
      <c r="AL167" s="32">
        <f>IF(AD167&lt;5,0.3,IF(AD167&lt;10,0.4,IF(AD167&lt;20,0.45,0.5)))</f>
        <v>0.5</v>
      </c>
      <c r="AV167" s="33" t="e">
        <f>+#REF!</f>
        <v>#REF!</v>
      </c>
      <c r="AW167" s="32" t="e">
        <f t="shared" si="84"/>
        <v>#REF!</v>
      </c>
      <c r="AX167" s="32" t="e">
        <f>+AV167/6*AL167</f>
        <v>#REF!</v>
      </c>
      <c r="AY167" s="34"/>
      <c r="AZ167" s="34" t="e">
        <f t="shared" si="86"/>
        <v>#REF!</v>
      </c>
    </row>
    <row r="168" spans="1:52" ht="12.75">
      <c r="A168" s="19">
        <v>40483</v>
      </c>
      <c r="B168" s="25">
        <f t="shared" si="68"/>
        <v>0</v>
      </c>
      <c r="C168" s="2"/>
      <c r="D168" s="2" t="e">
        <f t="shared" si="70"/>
        <v>#REF!</v>
      </c>
      <c r="E168" s="2">
        <f t="shared" si="67"/>
        <v>0</v>
      </c>
      <c r="F168" s="119">
        <v>22</v>
      </c>
      <c r="G168" s="119">
        <v>8</v>
      </c>
      <c r="H168" s="120">
        <f t="shared" si="71"/>
        <v>44</v>
      </c>
      <c r="I168" s="22">
        <f t="shared" si="72"/>
        <v>0</v>
      </c>
      <c r="J168" s="22">
        <f t="shared" si="73"/>
        <v>0</v>
      </c>
      <c r="K168" s="42">
        <f t="shared" si="74"/>
        <v>0</v>
      </c>
      <c r="L168" s="43">
        <f t="shared" si="75"/>
        <v>0</v>
      </c>
      <c r="M168" s="43">
        <f t="shared" si="76"/>
        <v>0</v>
      </c>
      <c r="N168" s="23">
        <f t="shared" si="77"/>
        <v>0</v>
      </c>
      <c r="O168" s="94">
        <v>1.0703759693371397</v>
      </c>
      <c r="P168" s="23">
        <f t="shared" si="78"/>
        <v>0</v>
      </c>
      <c r="Q168" s="4"/>
      <c r="R168" s="3"/>
      <c r="S168" s="20"/>
      <c r="T168" s="3"/>
      <c r="U168" s="9"/>
      <c r="V168" s="70">
        <f t="shared" si="79"/>
        <v>0</v>
      </c>
      <c r="W168" s="71">
        <f t="shared" si="80"/>
        <v>0</v>
      </c>
      <c r="X168" s="72">
        <f t="shared" si="81"/>
        <v>0</v>
      </c>
      <c r="Z168" s="49">
        <f t="shared" si="82"/>
        <v>0</v>
      </c>
      <c r="AA168" s="49">
        <f t="shared" si="83"/>
        <v>0</v>
      </c>
      <c r="AC168" s="34">
        <f t="shared" si="62"/>
        <v>0</v>
      </c>
      <c r="AD168" s="67">
        <f t="shared" si="87"/>
        <v>22</v>
      </c>
      <c r="AE168" s="36">
        <f t="shared" si="63"/>
        <v>0</v>
      </c>
      <c r="AG168" s="73">
        <f t="shared" si="88"/>
        <v>0</v>
      </c>
      <c r="AH168" s="75"/>
      <c r="AJ168" s="34">
        <f>+AE168+AG168+AH168+AI168</f>
        <v>0</v>
      </c>
      <c r="AL168" s="32">
        <f>IF(AD168&lt;5,0.3,IF(AD168&lt;10,0.4,IF(AD168&lt;20,0.45,0.5)))</f>
        <v>0.5</v>
      </c>
      <c r="AV168" s="33" t="e">
        <f>+#REF!</f>
        <v>#REF!</v>
      </c>
      <c r="AW168" s="32" t="e">
        <f t="shared" si="84"/>
        <v>#REF!</v>
      </c>
      <c r="AX168" s="32" t="e">
        <f>+AV168/6*AL168</f>
        <v>#REF!</v>
      </c>
      <c r="AY168" s="34"/>
      <c r="AZ168" s="34" t="e">
        <f t="shared" si="86"/>
        <v>#REF!</v>
      </c>
    </row>
    <row r="169" spans="1:52" ht="12.75">
      <c r="A169" s="19">
        <v>40513</v>
      </c>
      <c r="B169" s="25">
        <f t="shared" si="68"/>
        <v>0</v>
      </c>
      <c r="C169" s="2"/>
      <c r="D169" s="2" t="e">
        <f t="shared" si="70"/>
        <v>#REF!</v>
      </c>
      <c r="E169" s="2">
        <f t="shared" si="67"/>
        <v>0</v>
      </c>
      <c r="F169" s="119">
        <v>23</v>
      </c>
      <c r="G169" s="119">
        <v>8</v>
      </c>
      <c r="H169" s="120">
        <f t="shared" si="71"/>
        <v>46</v>
      </c>
      <c r="I169" s="22">
        <f t="shared" si="72"/>
        <v>0</v>
      </c>
      <c r="J169" s="22">
        <f t="shared" si="73"/>
        <v>0</v>
      </c>
      <c r="K169" s="42">
        <f t="shared" si="74"/>
        <v>0</v>
      </c>
      <c r="L169" s="43">
        <f t="shared" si="75"/>
        <v>0</v>
      </c>
      <c r="M169" s="43">
        <f t="shared" si="76"/>
        <v>0</v>
      </c>
      <c r="N169" s="23">
        <f t="shared" si="77"/>
        <v>0</v>
      </c>
      <c r="O169" s="94">
        <v>1.0688731337111421</v>
      </c>
      <c r="P169" s="23">
        <f t="shared" si="78"/>
        <v>0</v>
      </c>
      <c r="Q169" s="4"/>
      <c r="R169" s="3"/>
      <c r="S169" s="20"/>
      <c r="T169" s="3"/>
      <c r="U169" s="9"/>
      <c r="V169" s="70">
        <f t="shared" si="79"/>
        <v>0</v>
      </c>
      <c r="W169" s="71">
        <f t="shared" si="80"/>
        <v>0</v>
      </c>
      <c r="X169" s="72">
        <f t="shared" si="81"/>
        <v>0</v>
      </c>
      <c r="Z169" s="49">
        <f t="shared" si="82"/>
        <v>0</v>
      </c>
      <c r="AA169" s="49">
        <f t="shared" si="83"/>
        <v>0</v>
      </c>
      <c r="AC169" s="34">
        <f t="shared" si="62"/>
        <v>0</v>
      </c>
      <c r="AD169" s="67">
        <f t="shared" si="87"/>
        <v>22</v>
      </c>
      <c r="AE169" s="36">
        <f t="shared" si="63"/>
        <v>0</v>
      </c>
      <c r="AG169" s="73">
        <f t="shared" si="88"/>
        <v>0</v>
      </c>
      <c r="AH169" s="74"/>
      <c r="AJ169" s="34">
        <f>+AE169+AG169+AH169+AI169</f>
        <v>0</v>
      </c>
      <c r="AL169" s="32">
        <f>IF(AD169&lt;5,0.3,IF(AD169&lt;10,0.4,IF(AD169&lt;20,0.45,0.5)))</f>
        <v>0.5</v>
      </c>
      <c r="AV169" s="33" t="e">
        <f>+#REF!</f>
        <v>#REF!</v>
      </c>
      <c r="AW169" s="32" t="e">
        <f t="shared" si="84"/>
        <v>#REF!</v>
      </c>
      <c r="AX169" s="32" t="e">
        <f>+AV169/6*AL169</f>
        <v>#REF!</v>
      </c>
      <c r="AY169" s="34"/>
      <c r="AZ169" s="34" t="e">
        <f t="shared" si="86"/>
        <v>#REF!</v>
      </c>
    </row>
    <row r="170" spans="1:52" ht="12.75">
      <c r="A170" s="19" t="s">
        <v>2</v>
      </c>
      <c r="B170" s="25">
        <f t="shared" si="68"/>
        <v>0</v>
      </c>
      <c r="C170" s="2"/>
      <c r="D170" s="2" t="e">
        <f t="shared" si="70"/>
        <v>#REF!</v>
      </c>
      <c r="E170" s="2">
        <f t="shared" si="67"/>
        <v>0</v>
      </c>
      <c r="F170" s="119">
        <v>23</v>
      </c>
      <c r="G170" s="119">
        <v>8</v>
      </c>
      <c r="H170" s="120">
        <f t="shared" si="71"/>
        <v>46</v>
      </c>
      <c r="I170" s="22">
        <f t="shared" si="72"/>
        <v>0</v>
      </c>
      <c r="J170" s="22">
        <f t="shared" si="73"/>
        <v>0</v>
      </c>
      <c r="K170" s="42">
        <f t="shared" si="74"/>
        <v>0</v>
      </c>
      <c r="L170" s="43">
        <f t="shared" si="75"/>
        <v>0</v>
      </c>
      <c r="M170" s="43">
        <f t="shared" si="76"/>
        <v>0</v>
      </c>
      <c r="N170" s="23">
        <f t="shared" si="77"/>
        <v>0</v>
      </c>
      <c r="O170" s="94">
        <v>1.0688731337111421</v>
      </c>
      <c r="P170" s="23">
        <f t="shared" si="78"/>
        <v>0</v>
      </c>
      <c r="Q170" s="4"/>
      <c r="R170" s="3"/>
      <c r="S170" s="20"/>
      <c r="T170" s="3"/>
      <c r="U170" s="9"/>
      <c r="V170" s="70">
        <f t="shared" si="79"/>
        <v>0</v>
      </c>
      <c r="W170" s="71">
        <f t="shared" si="80"/>
        <v>0</v>
      </c>
      <c r="X170" s="72">
        <f t="shared" si="81"/>
        <v>0</v>
      </c>
      <c r="Z170" s="49">
        <f t="shared" si="82"/>
        <v>0</v>
      </c>
      <c r="AA170" s="49">
        <f t="shared" si="83"/>
        <v>0</v>
      </c>
      <c r="AC170" s="34">
        <f t="shared" si="62"/>
        <v>0</v>
      </c>
      <c r="AD170" s="67">
        <f>+AD169</f>
        <v>22</v>
      </c>
      <c r="AE170" s="36">
        <f t="shared" si="63"/>
        <v>0</v>
      </c>
      <c r="AG170" s="73">
        <f t="shared" si="88"/>
        <v>0</v>
      </c>
      <c r="AH170" s="74"/>
      <c r="AJ170" s="34">
        <f>+AE170+AG170+AH170+AI170</f>
        <v>0</v>
      </c>
      <c r="AL170" s="32">
        <f>IF(AD170&lt;5,0.3,IF(AD170&lt;10,0.4,IF(AD170&lt;20,0.45,0.5)))</f>
        <v>0.5</v>
      </c>
      <c r="AV170" s="33" t="e">
        <f>+#REF!</f>
        <v>#REF!</v>
      </c>
      <c r="AW170" s="32" t="e">
        <f t="shared" si="84"/>
        <v>#REF!</v>
      </c>
      <c r="AX170" s="32" t="e">
        <f>+AV170/6*AL170</f>
        <v>#REF!</v>
      </c>
      <c r="AY170" s="34"/>
      <c r="AZ170" s="34" t="e">
        <f t="shared" si="86"/>
        <v>#REF!</v>
      </c>
    </row>
    <row r="171" spans="1:52" ht="12.75">
      <c r="A171" s="19">
        <v>40544</v>
      </c>
      <c r="B171" s="25">
        <f t="shared" si="68"/>
        <v>0</v>
      </c>
      <c r="C171" s="2"/>
      <c r="D171" s="2" t="e">
        <f t="shared" si="70"/>
        <v>#REF!</v>
      </c>
      <c r="E171" s="2">
        <f t="shared" si="67"/>
        <v>0</v>
      </c>
      <c r="F171" s="119">
        <v>21</v>
      </c>
      <c r="G171" s="119">
        <v>10</v>
      </c>
      <c r="H171" s="120">
        <f t="shared" si="71"/>
        <v>42</v>
      </c>
      <c r="I171" s="22">
        <f t="shared" si="72"/>
        <v>0</v>
      </c>
      <c r="J171" s="22">
        <f t="shared" si="73"/>
        <v>0</v>
      </c>
      <c r="K171" s="42">
        <f t="shared" si="74"/>
        <v>0</v>
      </c>
      <c r="L171" s="43">
        <f t="shared" si="75"/>
        <v>0</v>
      </c>
      <c r="M171" s="43">
        <f t="shared" si="76"/>
        <v>0</v>
      </c>
      <c r="N171" s="23">
        <f t="shared" si="77"/>
        <v>0</v>
      </c>
      <c r="O171" s="94">
        <v>1.0681094354647858</v>
      </c>
      <c r="P171" s="23">
        <f t="shared" si="78"/>
        <v>0</v>
      </c>
      <c r="Q171" s="4"/>
      <c r="R171" s="3"/>
      <c r="S171" s="20"/>
      <c r="T171" s="3"/>
      <c r="U171" s="9"/>
      <c r="V171" s="70">
        <f t="shared" si="79"/>
        <v>0</v>
      </c>
      <c r="W171" s="71">
        <f t="shared" si="80"/>
        <v>0</v>
      </c>
      <c r="X171" s="72">
        <f t="shared" si="81"/>
        <v>0</v>
      </c>
      <c r="Z171" s="49">
        <f t="shared" si="82"/>
        <v>0</v>
      </c>
      <c r="AA171" s="49">
        <f t="shared" si="83"/>
        <v>0</v>
      </c>
      <c r="AC171" s="34">
        <f t="shared" si="62"/>
        <v>0</v>
      </c>
      <c r="AD171" s="67">
        <f aca="true" t="shared" si="89" ref="AD171:AD182">INT((A171-$B$8)/364)</f>
        <v>22</v>
      </c>
      <c r="AE171" s="36">
        <f t="shared" si="63"/>
        <v>0</v>
      </c>
      <c r="AG171" s="73">
        <f t="shared" si="88"/>
        <v>0</v>
      </c>
      <c r="AH171" s="74">
        <f>+AC171/30*5</f>
        <v>0</v>
      </c>
      <c r="AJ171" s="34">
        <f>+AE171+AG171+AH171+AI171</f>
        <v>0</v>
      </c>
      <c r="AL171" s="32">
        <f>IF(AD171&lt;5,0.3,IF(AD171&lt;10,0.4,IF(AD171&lt;20,0.45,0.5)))</f>
        <v>0.5</v>
      </c>
      <c r="AV171" s="33" t="e">
        <f>+#REF!</f>
        <v>#REF!</v>
      </c>
      <c r="AW171" s="32" t="e">
        <f t="shared" si="84"/>
        <v>#REF!</v>
      </c>
      <c r="AX171" s="32" t="e">
        <f>+AV171/6*AL171</f>
        <v>#REF!</v>
      </c>
      <c r="AY171" s="34"/>
      <c r="AZ171" s="34" t="e">
        <f t="shared" si="86"/>
        <v>#REF!</v>
      </c>
    </row>
    <row r="172" spans="1:52" ht="12.75">
      <c r="A172" s="19">
        <v>40575</v>
      </c>
      <c r="B172" s="25">
        <f t="shared" si="68"/>
        <v>0</v>
      </c>
      <c r="C172" s="2"/>
      <c r="D172" s="2" t="e">
        <f t="shared" si="70"/>
        <v>#REF!</v>
      </c>
      <c r="E172" s="2">
        <f t="shared" si="67"/>
        <v>0</v>
      </c>
      <c r="F172" s="119">
        <v>20</v>
      </c>
      <c r="G172" s="119">
        <v>8</v>
      </c>
      <c r="H172" s="120">
        <f t="shared" si="71"/>
        <v>40</v>
      </c>
      <c r="I172" s="22">
        <f t="shared" si="72"/>
        <v>0</v>
      </c>
      <c r="J172" s="22">
        <f t="shared" si="73"/>
        <v>0</v>
      </c>
      <c r="K172" s="42">
        <f t="shared" si="74"/>
        <v>0</v>
      </c>
      <c r="L172" s="43">
        <f t="shared" si="75"/>
        <v>0</v>
      </c>
      <c r="M172" s="43">
        <f t="shared" si="76"/>
        <v>0</v>
      </c>
      <c r="N172" s="23">
        <f t="shared" si="77"/>
        <v>0</v>
      </c>
      <c r="O172" s="94">
        <v>1.0675500392442203</v>
      </c>
      <c r="P172" s="23">
        <f t="shared" si="78"/>
        <v>0</v>
      </c>
      <c r="Q172" s="4"/>
      <c r="R172" s="3"/>
      <c r="S172" s="20"/>
      <c r="T172" s="3"/>
      <c r="U172" s="9"/>
      <c r="V172" s="70">
        <f t="shared" si="79"/>
        <v>0</v>
      </c>
      <c r="W172" s="71">
        <f t="shared" si="80"/>
        <v>0</v>
      </c>
      <c r="X172" s="72">
        <f t="shared" si="81"/>
        <v>0</v>
      </c>
      <c r="Z172" s="49">
        <f t="shared" si="82"/>
        <v>0</v>
      </c>
      <c r="AA172" s="49">
        <f t="shared" si="83"/>
        <v>0</v>
      </c>
      <c r="AC172" s="34">
        <f t="shared" si="62"/>
        <v>0</v>
      </c>
      <c r="AD172" s="67">
        <f t="shared" si="89"/>
        <v>22</v>
      </c>
      <c r="AE172" s="36">
        <f t="shared" si="63"/>
        <v>0</v>
      </c>
      <c r="AG172" s="73">
        <f t="shared" si="88"/>
        <v>0</v>
      </c>
      <c r="AH172" s="73"/>
      <c r="AJ172" s="34">
        <f>+AE172+AG172+AH172+AI172</f>
        <v>0</v>
      </c>
      <c r="AL172" s="32">
        <f>IF(AD172&lt;5,0.3,IF(AD172&lt;10,0.4,IF(AD172&lt;20,0.45,0.5)))</f>
        <v>0.5</v>
      </c>
      <c r="AV172" s="33" t="e">
        <f>+#REF!</f>
        <v>#REF!</v>
      </c>
      <c r="AW172" s="32" t="e">
        <f t="shared" si="84"/>
        <v>#REF!</v>
      </c>
      <c r="AX172" s="32" t="e">
        <f>+AV172/6*AL172</f>
        <v>#REF!</v>
      </c>
      <c r="AY172" s="34"/>
      <c r="AZ172" s="34" t="e">
        <f t="shared" si="86"/>
        <v>#REF!</v>
      </c>
    </row>
    <row r="173" spans="1:52" ht="12.75">
      <c r="A173" s="19">
        <v>40603</v>
      </c>
      <c r="B173" s="25">
        <f t="shared" si="68"/>
        <v>0</v>
      </c>
      <c r="C173" s="2"/>
      <c r="D173" s="2" t="e">
        <f t="shared" si="70"/>
        <v>#REF!</v>
      </c>
      <c r="E173" s="2">
        <f t="shared" si="67"/>
        <v>0</v>
      </c>
      <c r="F173" s="119">
        <v>23</v>
      </c>
      <c r="G173" s="119">
        <v>8</v>
      </c>
      <c r="H173" s="120">
        <f t="shared" si="71"/>
        <v>46</v>
      </c>
      <c r="I173" s="22">
        <f t="shared" si="72"/>
        <v>0</v>
      </c>
      <c r="J173" s="22">
        <f t="shared" si="73"/>
        <v>0</v>
      </c>
      <c r="K173" s="42">
        <f t="shared" si="74"/>
        <v>0</v>
      </c>
      <c r="L173" s="43">
        <f t="shared" si="75"/>
        <v>0</v>
      </c>
      <c r="M173" s="43">
        <f t="shared" si="76"/>
        <v>0</v>
      </c>
      <c r="N173" s="23">
        <f t="shared" si="77"/>
        <v>0</v>
      </c>
      <c r="O173" s="94">
        <v>1.0662577348695592</v>
      </c>
      <c r="P173" s="23">
        <f t="shared" si="78"/>
        <v>0</v>
      </c>
      <c r="Q173" s="4"/>
      <c r="R173" s="3"/>
      <c r="S173" s="20"/>
      <c r="T173" s="3"/>
      <c r="U173" s="9"/>
      <c r="V173" s="70">
        <f t="shared" si="79"/>
        <v>0</v>
      </c>
      <c r="W173" s="71">
        <f t="shared" si="80"/>
        <v>0</v>
      </c>
      <c r="X173" s="72">
        <f t="shared" si="81"/>
        <v>0</v>
      </c>
      <c r="Z173" s="49">
        <f t="shared" si="82"/>
        <v>0</v>
      </c>
      <c r="AA173" s="49">
        <f t="shared" si="83"/>
        <v>0</v>
      </c>
      <c r="AC173" s="34">
        <f t="shared" si="62"/>
        <v>0</v>
      </c>
      <c r="AD173" s="67">
        <f t="shared" si="89"/>
        <v>22</v>
      </c>
      <c r="AE173" s="36">
        <f t="shared" si="63"/>
        <v>0</v>
      </c>
      <c r="AG173" s="73">
        <f t="shared" si="88"/>
        <v>0</v>
      </c>
      <c r="AH173" s="75"/>
      <c r="AJ173" s="34">
        <f>+AE173+AG173+AH173+AI173</f>
        <v>0</v>
      </c>
      <c r="AL173" s="32">
        <f>IF(AD173&lt;5,0.3,IF(AD173&lt;10,0.4,IF(AD173&lt;20,0.45,0.5)))</f>
        <v>0.5</v>
      </c>
      <c r="AV173" s="33" t="e">
        <f>+#REF!</f>
        <v>#REF!</v>
      </c>
      <c r="AW173" s="32" t="e">
        <f t="shared" si="84"/>
        <v>#REF!</v>
      </c>
      <c r="AX173" s="32" t="e">
        <f>+AV173/6*AL173</f>
        <v>#REF!</v>
      </c>
      <c r="AY173" s="34"/>
      <c r="AZ173" s="34" t="e">
        <f t="shared" si="86"/>
        <v>#REF!</v>
      </c>
    </row>
    <row r="174" spans="1:52" ht="12.75">
      <c r="A174" s="19">
        <v>40634</v>
      </c>
      <c r="B174" s="25">
        <f t="shared" si="68"/>
        <v>0</v>
      </c>
      <c r="C174" s="2"/>
      <c r="D174" s="2" t="e">
        <f t="shared" si="70"/>
        <v>#REF!</v>
      </c>
      <c r="E174" s="2">
        <f t="shared" si="67"/>
        <v>0</v>
      </c>
      <c r="F174" s="119">
        <v>21</v>
      </c>
      <c r="G174" s="119">
        <v>9</v>
      </c>
      <c r="H174" s="120">
        <f t="shared" si="71"/>
        <v>42</v>
      </c>
      <c r="I174" s="22">
        <f t="shared" si="72"/>
        <v>0</v>
      </c>
      <c r="J174" s="22">
        <f t="shared" si="73"/>
        <v>0</v>
      </c>
      <c r="K174" s="42">
        <f t="shared" si="74"/>
        <v>0</v>
      </c>
      <c r="L174" s="43">
        <f t="shared" si="75"/>
        <v>0</v>
      </c>
      <c r="M174" s="43">
        <f t="shared" si="76"/>
        <v>0</v>
      </c>
      <c r="N174" s="23">
        <f t="shared" si="77"/>
        <v>0</v>
      </c>
      <c r="O174" s="94">
        <v>1.0658644308945584</v>
      </c>
      <c r="P174" s="23">
        <f t="shared" si="78"/>
        <v>0</v>
      </c>
      <c r="Q174" s="4"/>
      <c r="R174" s="3"/>
      <c r="S174" s="20"/>
      <c r="T174" s="3"/>
      <c r="U174" s="9"/>
      <c r="V174" s="70">
        <f t="shared" si="79"/>
        <v>0</v>
      </c>
      <c r="W174" s="71">
        <f t="shared" si="80"/>
        <v>0</v>
      </c>
      <c r="X174" s="72">
        <f t="shared" si="81"/>
        <v>0</v>
      </c>
      <c r="Z174" s="49">
        <f t="shared" si="82"/>
        <v>0</v>
      </c>
      <c r="AA174" s="49">
        <f t="shared" si="83"/>
        <v>0</v>
      </c>
      <c r="AC174" s="34">
        <f t="shared" si="62"/>
        <v>0</v>
      </c>
      <c r="AD174" s="67">
        <f t="shared" si="89"/>
        <v>22</v>
      </c>
      <c r="AE174" s="36">
        <f t="shared" si="63"/>
        <v>0</v>
      </c>
      <c r="AG174" s="73">
        <f t="shared" si="88"/>
        <v>0</v>
      </c>
      <c r="AH174" s="75"/>
      <c r="AJ174" s="34">
        <f>+AE174+AG174+AH174+AI174</f>
        <v>0</v>
      </c>
      <c r="AL174" s="32">
        <f>IF(AD174&lt;5,0.3,IF(AD174&lt;10,0.4,IF(AD174&lt;20,0.45,0.5)))</f>
        <v>0.5</v>
      </c>
      <c r="AV174" s="33" t="e">
        <f>+#REF!</f>
        <v>#REF!</v>
      </c>
      <c r="AW174" s="32" t="e">
        <f t="shared" si="84"/>
        <v>#REF!</v>
      </c>
      <c r="AX174" s="32" t="e">
        <f>+AV174/6*AL174</f>
        <v>#REF!</v>
      </c>
      <c r="AY174" s="34"/>
      <c r="AZ174" s="34" t="e">
        <f t="shared" si="86"/>
        <v>#REF!</v>
      </c>
    </row>
    <row r="175" spans="1:52" ht="12.75">
      <c r="A175" s="19">
        <v>40664</v>
      </c>
      <c r="B175" s="25">
        <f t="shared" si="68"/>
        <v>0</v>
      </c>
      <c r="C175" s="2"/>
      <c r="D175" s="2" t="e">
        <f t="shared" si="70"/>
        <v>#REF!</v>
      </c>
      <c r="E175" s="2">
        <f t="shared" si="67"/>
        <v>0</v>
      </c>
      <c r="F175" s="119">
        <v>22</v>
      </c>
      <c r="G175" s="119">
        <v>9</v>
      </c>
      <c r="H175" s="120">
        <f t="shared" si="71"/>
        <v>44</v>
      </c>
      <c r="I175" s="22">
        <f t="shared" si="72"/>
        <v>0</v>
      </c>
      <c r="J175" s="22">
        <f t="shared" si="73"/>
        <v>0</v>
      </c>
      <c r="K175" s="42">
        <f t="shared" si="74"/>
        <v>0</v>
      </c>
      <c r="L175" s="43">
        <f t="shared" si="75"/>
        <v>0</v>
      </c>
      <c r="M175" s="43">
        <f t="shared" si="76"/>
        <v>0</v>
      </c>
      <c r="N175" s="23">
        <f t="shared" si="77"/>
        <v>0</v>
      </c>
      <c r="O175" s="94">
        <v>1.064193646868975</v>
      </c>
      <c r="P175" s="23">
        <f t="shared" si="78"/>
        <v>0</v>
      </c>
      <c r="Q175" s="4"/>
      <c r="R175" s="3"/>
      <c r="S175" s="20"/>
      <c r="T175" s="3"/>
      <c r="U175" s="9"/>
      <c r="V175" s="70">
        <f t="shared" si="79"/>
        <v>0</v>
      </c>
      <c r="W175" s="71">
        <f t="shared" si="80"/>
        <v>0</v>
      </c>
      <c r="X175" s="72">
        <f t="shared" si="81"/>
        <v>0</v>
      </c>
      <c r="Z175" s="49">
        <f t="shared" si="82"/>
        <v>0</v>
      </c>
      <c r="AA175" s="49">
        <f t="shared" si="83"/>
        <v>0</v>
      </c>
      <c r="AC175" s="34">
        <f t="shared" si="62"/>
        <v>0</v>
      </c>
      <c r="AD175" s="67">
        <f t="shared" si="89"/>
        <v>23</v>
      </c>
      <c r="AE175" s="36">
        <f t="shared" si="63"/>
        <v>0</v>
      </c>
      <c r="AG175" s="73">
        <f t="shared" si="88"/>
        <v>0</v>
      </c>
      <c r="AH175" s="75"/>
      <c r="AJ175" s="34">
        <f>+AE175+AG175+AH175+AI175</f>
        <v>0</v>
      </c>
      <c r="AL175" s="32">
        <f>IF(AD175&lt;5,0.3,IF(AD175&lt;10,0.4,IF(AD175&lt;20,0.45,0.5)))</f>
        <v>0.5</v>
      </c>
      <c r="AV175" s="33" t="e">
        <f>+#REF!</f>
        <v>#REF!</v>
      </c>
      <c r="AW175" s="32" t="e">
        <f t="shared" si="84"/>
        <v>#REF!</v>
      </c>
      <c r="AX175" s="32" t="e">
        <f>+AV175/6*AL175</f>
        <v>#REF!</v>
      </c>
      <c r="AY175" s="34"/>
      <c r="AZ175" s="34" t="e">
        <f t="shared" si="86"/>
        <v>#REF!</v>
      </c>
    </row>
    <row r="176" spans="1:52" ht="12.75">
      <c r="A176" s="19">
        <v>40695</v>
      </c>
      <c r="B176" s="25">
        <f t="shared" si="68"/>
        <v>0</v>
      </c>
      <c r="C176" s="2"/>
      <c r="D176" s="2" t="e">
        <f t="shared" si="70"/>
        <v>#REF!</v>
      </c>
      <c r="E176" s="2">
        <f t="shared" si="67"/>
        <v>0</v>
      </c>
      <c r="F176" s="119">
        <v>22</v>
      </c>
      <c r="G176" s="119">
        <v>8</v>
      </c>
      <c r="H176" s="120">
        <f t="shared" si="71"/>
        <v>44</v>
      </c>
      <c r="I176" s="22">
        <f t="shared" si="72"/>
        <v>0</v>
      </c>
      <c r="J176" s="22">
        <f t="shared" si="73"/>
        <v>0</v>
      </c>
      <c r="K176" s="42">
        <f t="shared" si="74"/>
        <v>0</v>
      </c>
      <c r="L176" s="43">
        <f t="shared" si="75"/>
        <v>0</v>
      </c>
      <c r="M176" s="43">
        <f t="shared" si="76"/>
        <v>0</v>
      </c>
      <c r="N176" s="23">
        <f t="shared" si="77"/>
        <v>0</v>
      </c>
      <c r="O176" s="94">
        <v>1.0630094543368431</v>
      </c>
      <c r="P176" s="23">
        <f t="shared" si="78"/>
        <v>0</v>
      </c>
      <c r="Q176" s="4"/>
      <c r="R176" s="3"/>
      <c r="S176" s="20"/>
      <c r="T176" s="3"/>
      <c r="U176" s="9"/>
      <c r="V176" s="70">
        <f t="shared" si="79"/>
        <v>0</v>
      </c>
      <c r="W176" s="71">
        <f t="shared" si="80"/>
        <v>0</v>
      </c>
      <c r="X176" s="72">
        <f t="shared" si="81"/>
        <v>0</v>
      </c>
      <c r="Z176" s="49">
        <f t="shared" si="82"/>
        <v>0</v>
      </c>
      <c r="AA176" s="49">
        <f t="shared" si="83"/>
        <v>0</v>
      </c>
      <c r="AC176" s="34">
        <f t="shared" si="62"/>
        <v>0</v>
      </c>
      <c r="AD176" s="67">
        <f t="shared" si="89"/>
        <v>23</v>
      </c>
      <c r="AE176" s="36">
        <f t="shared" si="63"/>
        <v>0</v>
      </c>
      <c r="AG176" s="73">
        <f t="shared" si="88"/>
        <v>0</v>
      </c>
      <c r="AH176" s="75"/>
      <c r="AJ176" s="34">
        <f>+AE176+AG176+AH176+AI176</f>
        <v>0</v>
      </c>
      <c r="AL176" s="32">
        <f>IF(AD176&lt;5,0.3,IF(AD176&lt;10,0.4,IF(AD176&lt;20,0.45,0.5)))</f>
        <v>0.5</v>
      </c>
      <c r="AV176" s="33" t="e">
        <f>+#REF!</f>
        <v>#REF!</v>
      </c>
      <c r="AW176" s="32" t="e">
        <f t="shared" si="84"/>
        <v>#REF!</v>
      </c>
      <c r="AX176" s="32" t="e">
        <f>+AV176/6*AL176</f>
        <v>#REF!</v>
      </c>
      <c r="AY176" s="34"/>
      <c r="AZ176" s="34" t="e">
        <f t="shared" si="86"/>
        <v>#REF!</v>
      </c>
    </row>
    <row r="177" spans="1:52" ht="12.75">
      <c r="A177" s="19">
        <v>40725</v>
      </c>
      <c r="B177" s="25">
        <f t="shared" si="68"/>
        <v>0</v>
      </c>
      <c r="C177" s="2"/>
      <c r="D177" s="2" t="e">
        <f t="shared" si="70"/>
        <v>#REF!</v>
      </c>
      <c r="E177" s="2">
        <f t="shared" si="67"/>
        <v>0</v>
      </c>
      <c r="F177" s="119">
        <v>21</v>
      </c>
      <c r="G177" s="119">
        <v>10</v>
      </c>
      <c r="H177" s="120">
        <f t="shared" si="71"/>
        <v>42</v>
      </c>
      <c r="I177" s="22">
        <f t="shared" si="72"/>
        <v>0</v>
      </c>
      <c r="J177" s="22">
        <f t="shared" si="73"/>
        <v>0</v>
      </c>
      <c r="K177" s="42">
        <f t="shared" si="74"/>
        <v>0</v>
      </c>
      <c r="L177" s="43">
        <f t="shared" si="75"/>
        <v>0</v>
      </c>
      <c r="M177" s="43">
        <f t="shared" si="76"/>
        <v>0</v>
      </c>
      <c r="N177" s="23">
        <f t="shared" si="77"/>
        <v>0</v>
      </c>
      <c r="O177" s="94">
        <v>1.0617046193596502</v>
      </c>
      <c r="P177" s="23">
        <f t="shared" si="78"/>
        <v>0</v>
      </c>
      <c r="Q177" s="4"/>
      <c r="R177" s="3"/>
      <c r="S177" s="20"/>
      <c r="T177" s="3"/>
      <c r="U177" s="9"/>
      <c r="V177" s="70">
        <f t="shared" si="79"/>
        <v>0</v>
      </c>
      <c r="W177" s="71">
        <f t="shared" si="80"/>
        <v>0</v>
      </c>
      <c r="X177" s="72">
        <f t="shared" si="81"/>
        <v>0</v>
      </c>
      <c r="Z177" s="49">
        <f t="shared" si="82"/>
        <v>0</v>
      </c>
      <c r="AA177" s="49">
        <f t="shared" si="83"/>
        <v>0</v>
      </c>
      <c r="AC177" s="34">
        <f aca="true" t="shared" si="90" ref="AC177:AC189">+I177+J177</f>
        <v>0</v>
      </c>
      <c r="AD177" s="67">
        <f t="shared" si="89"/>
        <v>23</v>
      </c>
      <c r="AE177" s="36">
        <f aca="true" t="shared" si="91" ref="AE177:AE188">IF(AD177=AD176,0,AC177/30*18)</f>
        <v>0</v>
      </c>
      <c r="AG177" s="73">
        <f t="shared" si="88"/>
        <v>0</v>
      </c>
      <c r="AH177" s="75"/>
      <c r="AJ177" s="34">
        <f>+AE177+AG177+AH177+AI177</f>
        <v>0</v>
      </c>
      <c r="AL177" s="32">
        <f>IF(AD177&lt;5,0.3,IF(AD177&lt;10,0.4,IF(AD177&lt;20,0.45,0.5)))</f>
        <v>0.5</v>
      </c>
      <c r="AV177" s="33" t="e">
        <f>+#REF!</f>
        <v>#REF!</v>
      </c>
      <c r="AW177" s="32" t="e">
        <f t="shared" si="84"/>
        <v>#REF!</v>
      </c>
      <c r="AX177" s="32" t="e">
        <f>+AV177/6*AL177</f>
        <v>#REF!</v>
      </c>
      <c r="AY177" s="34"/>
      <c r="AZ177" s="34" t="e">
        <f t="shared" si="86"/>
        <v>#REF!</v>
      </c>
    </row>
    <row r="178" spans="1:52" ht="12.75">
      <c r="A178" s="19">
        <v>40756</v>
      </c>
      <c r="B178" s="25">
        <f t="shared" si="68"/>
        <v>0</v>
      </c>
      <c r="C178" s="2"/>
      <c r="D178" s="2" t="e">
        <f t="shared" si="70"/>
        <v>#REF!</v>
      </c>
      <c r="E178" s="2">
        <f t="shared" si="67"/>
        <v>0</v>
      </c>
      <c r="F178" s="119">
        <v>23</v>
      </c>
      <c r="G178" s="119">
        <v>8</v>
      </c>
      <c r="H178" s="120">
        <f t="shared" si="71"/>
        <v>46</v>
      </c>
      <c r="I178" s="22">
        <f t="shared" si="72"/>
        <v>0</v>
      </c>
      <c r="J178" s="22">
        <f t="shared" si="73"/>
        <v>0</v>
      </c>
      <c r="K178" s="42">
        <f t="shared" si="74"/>
        <v>0</v>
      </c>
      <c r="L178" s="43">
        <f t="shared" si="75"/>
        <v>0</v>
      </c>
      <c r="M178" s="43">
        <f t="shared" si="76"/>
        <v>0</v>
      </c>
      <c r="N178" s="23">
        <f t="shared" si="77"/>
        <v>0</v>
      </c>
      <c r="O178" s="94">
        <v>1.0595050867994549</v>
      </c>
      <c r="P178" s="23">
        <f t="shared" si="78"/>
        <v>0</v>
      </c>
      <c r="Q178" s="4"/>
      <c r="R178" s="3"/>
      <c r="S178" s="20"/>
      <c r="T178" s="3"/>
      <c r="U178" s="9"/>
      <c r="V178" s="70">
        <f t="shared" si="79"/>
        <v>0</v>
      </c>
      <c r="W178" s="71">
        <f t="shared" si="80"/>
        <v>0</v>
      </c>
      <c r="X178" s="72">
        <f t="shared" si="81"/>
        <v>0</v>
      </c>
      <c r="Z178" s="49">
        <f t="shared" si="82"/>
        <v>0</v>
      </c>
      <c r="AA178" s="49">
        <f t="shared" si="83"/>
        <v>0</v>
      </c>
      <c r="AC178" s="34">
        <f t="shared" si="90"/>
        <v>0</v>
      </c>
      <c r="AD178" s="67">
        <f t="shared" si="89"/>
        <v>23</v>
      </c>
      <c r="AE178" s="36">
        <f t="shared" si="91"/>
        <v>0</v>
      </c>
      <c r="AG178" s="73">
        <f t="shared" si="88"/>
        <v>0</v>
      </c>
      <c r="AH178" s="75"/>
      <c r="AJ178" s="34">
        <f>+AE178+AG178+AH178+AI178</f>
        <v>0</v>
      </c>
      <c r="AL178" s="32">
        <f>IF(AD178&lt;5,0.3,IF(AD178&lt;10,0.4,IF(AD178&lt;20,0.45,0.5)))</f>
        <v>0.5</v>
      </c>
      <c r="AV178" s="33" t="e">
        <f>+#REF!</f>
        <v>#REF!</v>
      </c>
      <c r="AW178" s="32" t="e">
        <f t="shared" si="84"/>
        <v>#REF!</v>
      </c>
      <c r="AX178" s="32" t="e">
        <f>+AV178/6*AL178</f>
        <v>#REF!</v>
      </c>
      <c r="AY178" s="34"/>
      <c r="AZ178" s="34" t="e">
        <f t="shared" si="86"/>
        <v>#REF!</v>
      </c>
    </row>
    <row r="179" spans="1:52" ht="12.75">
      <c r="A179" s="19">
        <v>40787</v>
      </c>
      <c r="B179" s="25">
        <f t="shared" si="68"/>
        <v>0</v>
      </c>
      <c r="C179" s="2"/>
      <c r="D179" s="2" t="e">
        <f t="shared" si="70"/>
        <v>#REF!</v>
      </c>
      <c r="E179" s="2">
        <f t="shared" si="67"/>
        <v>0</v>
      </c>
      <c r="F179" s="119">
        <v>22</v>
      </c>
      <c r="G179" s="119">
        <v>8</v>
      </c>
      <c r="H179" s="120">
        <f t="shared" si="71"/>
        <v>44</v>
      </c>
      <c r="I179" s="22">
        <f t="shared" si="72"/>
        <v>0</v>
      </c>
      <c r="J179" s="22">
        <f t="shared" si="73"/>
        <v>0</v>
      </c>
      <c r="K179" s="42">
        <f t="shared" si="74"/>
        <v>0</v>
      </c>
      <c r="L179" s="43">
        <f t="shared" si="75"/>
        <v>0</v>
      </c>
      <c r="M179" s="43">
        <f t="shared" si="76"/>
        <v>0</v>
      </c>
      <c r="N179" s="23">
        <f t="shared" si="77"/>
        <v>0</v>
      </c>
      <c r="O179" s="94">
        <v>1.058443468001049</v>
      </c>
      <c r="P179" s="23">
        <f t="shared" si="78"/>
        <v>0</v>
      </c>
      <c r="Q179" s="4"/>
      <c r="R179" s="3"/>
      <c r="S179" s="20"/>
      <c r="T179" s="3"/>
      <c r="U179" s="9"/>
      <c r="V179" s="70">
        <f t="shared" si="79"/>
        <v>0</v>
      </c>
      <c r="W179" s="71">
        <f t="shared" si="80"/>
        <v>0</v>
      </c>
      <c r="X179" s="72">
        <f t="shared" si="81"/>
        <v>0</v>
      </c>
      <c r="Z179" s="49">
        <f t="shared" si="82"/>
        <v>0</v>
      </c>
      <c r="AA179" s="49">
        <f t="shared" si="83"/>
        <v>0</v>
      </c>
      <c r="AC179" s="34">
        <f t="shared" si="90"/>
        <v>0</v>
      </c>
      <c r="AD179" s="67">
        <f t="shared" si="89"/>
        <v>23</v>
      </c>
      <c r="AE179" s="36">
        <f t="shared" si="91"/>
        <v>0</v>
      </c>
      <c r="AG179" s="73">
        <f t="shared" si="88"/>
        <v>0</v>
      </c>
      <c r="AH179" s="75"/>
      <c r="AJ179" s="34">
        <f>+AE179+AG179+AH179+AI179</f>
        <v>0</v>
      </c>
      <c r="AL179" s="32">
        <f>IF(AD179&lt;5,0.3,IF(AD179&lt;10,0.4,IF(AD179&lt;20,0.45,0.5)))</f>
        <v>0.5</v>
      </c>
      <c r="AV179" s="33" t="e">
        <f>+#REF!</f>
        <v>#REF!</v>
      </c>
      <c r="AW179" s="32" t="e">
        <f t="shared" si="84"/>
        <v>#REF!</v>
      </c>
      <c r="AX179" s="32" t="e">
        <f>+AV179/6*AL179</f>
        <v>#REF!</v>
      </c>
      <c r="AY179" s="34"/>
      <c r="AZ179" s="34" t="e">
        <f t="shared" si="86"/>
        <v>#REF!</v>
      </c>
    </row>
    <row r="180" spans="1:52" ht="12.75">
      <c r="A180" s="19">
        <v>40817</v>
      </c>
      <c r="B180" s="25">
        <f t="shared" si="68"/>
        <v>0</v>
      </c>
      <c r="C180" s="2"/>
      <c r="D180" s="2" t="e">
        <f t="shared" si="70"/>
        <v>#REF!</v>
      </c>
      <c r="E180" s="2">
        <f t="shared" si="67"/>
        <v>0</v>
      </c>
      <c r="F180" s="119">
        <v>21</v>
      </c>
      <c r="G180" s="119">
        <v>10</v>
      </c>
      <c r="H180" s="120">
        <f t="shared" si="71"/>
        <v>42</v>
      </c>
      <c r="I180" s="22">
        <f t="shared" si="72"/>
        <v>0</v>
      </c>
      <c r="J180" s="22">
        <f t="shared" si="73"/>
        <v>0</v>
      </c>
      <c r="K180" s="42">
        <f t="shared" si="74"/>
        <v>0</v>
      </c>
      <c r="L180" s="43">
        <f t="shared" si="75"/>
        <v>0</v>
      </c>
      <c r="M180" s="43">
        <f t="shared" si="76"/>
        <v>0</v>
      </c>
      <c r="N180" s="23">
        <f t="shared" si="77"/>
        <v>0</v>
      </c>
      <c r="O180" s="94">
        <v>1.0577876396644574</v>
      </c>
      <c r="P180" s="23">
        <f t="shared" si="78"/>
        <v>0</v>
      </c>
      <c r="Q180" s="4"/>
      <c r="R180" s="3"/>
      <c r="S180" s="20"/>
      <c r="T180" s="3"/>
      <c r="U180" s="9"/>
      <c r="V180" s="70">
        <f t="shared" si="79"/>
        <v>0</v>
      </c>
      <c r="W180" s="71">
        <f t="shared" si="80"/>
        <v>0</v>
      </c>
      <c r="X180" s="72">
        <f t="shared" si="81"/>
        <v>0</v>
      </c>
      <c r="Z180" s="49">
        <f t="shared" si="82"/>
        <v>0</v>
      </c>
      <c r="AA180" s="49">
        <f t="shared" si="83"/>
        <v>0</v>
      </c>
      <c r="AC180" s="34">
        <f t="shared" si="90"/>
        <v>0</v>
      </c>
      <c r="AD180" s="67">
        <f t="shared" si="89"/>
        <v>23</v>
      </c>
      <c r="AE180" s="36">
        <f t="shared" si="91"/>
        <v>0</v>
      </c>
      <c r="AG180" s="73">
        <f t="shared" si="88"/>
        <v>0</v>
      </c>
      <c r="AH180" s="75"/>
      <c r="AJ180" s="34">
        <f>+AE180+AG180+AH180+AI180</f>
        <v>0</v>
      </c>
      <c r="AL180" s="32">
        <f>IF(AD180&lt;5,0.3,IF(AD180&lt;10,0.4,IF(AD180&lt;20,0.45,0.5)))</f>
        <v>0.5</v>
      </c>
      <c r="AV180" s="33" t="e">
        <f>+#REF!</f>
        <v>#REF!</v>
      </c>
      <c r="AW180" s="32" t="e">
        <f t="shared" si="84"/>
        <v>#REF!</v>
      </c>
      <c r="AX180" s="32" t="e">
        <f>+AV180/6*AL180</f>
        <v>#REF!</v>
      </c>
      <c r="AY180" s="34"/>
      <c r="AZ180" s="34" t="e">
        <f t="shared" si="86"/>
        <v>#REF!</v>
      </c>
    </row>
    <row r="181" spans="1:52" ht="12.75">
      <c r="A181" s="19">
        <v>40848</v>
      </c>
      <c r="B181" s="25">
        <f t="shared" si="68"/>
        <v>0</v>
      </c>
      <c r="C181" s="2"/>
      <c r="D181" s="2" t="e">
        <f t="shared" si="70"/>
        <v>#REF!</v>
      </c>
      <c r="E181" s="2">
        <f t="shared" si="67"/>
        <v>0</v>
      </c>
      <c r="F181" s="119">
        <v>22</v>
      </c>
      <c r="G181" s="119">
        <v>8</v>
      </c>
      <c r="H181" s="120">
        <f t="shared" si="71"/>
        <v>44</v>
      </c>
      <c r="I181" s="22">
        <f t="shared" si="72"/>
        <v>0</v>
      </c>
      <c r="J181" s="22">
        <f t="shared" si="73"/>
        <v>0</v>
      </c>
      <c r="K181" s="42">
        <f t="shared" si="74"/>
        <v>0</v>
      </c>
      <c r="L181" s="43">
        <f t="shared" si="75"/>
        <v>0</v>
      </c>
      <c r="M181" s="43">
        <f t="shared" si="76"/>
        <v>0</v>
      </c>
      <c r="N181" s="23">
        <f t="shared" si="77"/>
        <v>0</v>
      </c>
      <c r="O181" s="94">
        <v>1.0571058064193173</v>
      </c>
      <c r="P181" s="23">
        <f t="shared" si="78"/>
        <v>0</v>
      </c>
      <c r="Q181" s="4"/>
      <c r="R181" s="3"/>
      <c r="S181" s="20"/>
      <c r="T181" s="3"/>
      <c r="U181" s="9"/>
      <c r="V181" s="70">
        <f t="shared" si="79"/>
        <v>0</v>
      </c>
      <c r="W181" s="71">
        <f t="shared" si="80"/>
        <v>0</v>
      </c>
      <c r="X181" s="72">
        <f t="shared" si="81"/>
        <v>0</v>
      </c>
      <c r="Z181" s="49">
        <f t="shared" si="82"/>
        <v>0</v>
      </c>
      <c r="AA181" s="49">
        <f t="shared" si="83"/>
        <v>0</v>
      </c>
      <c r="AC181" s="34">
        <f t="shared" si="90"/>
        <v>0</v>
      </c>
      <c r="AD181" s="67">
        <f t="shared" si="89"/>
        <v>23</v>
      </c>
      <c r="AE181" s="36">
        <f t="shared" si="91"/>
        <v>0</v>
      </c>
      <c r="AG181" s="73">
        <f t="shared" si="88"/>
        <v>0</v>
      </c>
      <c r="AH181" s="75"/>
      <c r="AJ181" s="34">
        <f>+AE181+AG181+AH181+AI181</f>
        <v>0</v>
      </c>
      <c r="AL181" s="32">
        <f>IF(AD181&lt;5,0.3,IF(AD181&lt;10,0.4,IF(AD181&lt;20,0.45,0.5)))</f>
        <v>0.5</v>
      </c>
      <c r="AV181" s="33" t="e">
        <f>+#REF!</f>
        <v>#REF!</v>
      </c>
      <c r="AW181" s="32" t="e">
        <f t="shared" si="84"/>
        <v>#REF!</v>
      </c>
      <c r="AX181" s="32" t="e">
        <f>+AV181/6*AL181</f>
        <v>#REF!</v>
      </c>
      <c r="AY181" s="34"/>
      <c r="AZ181" s="34" t="e">
        <f t="shared" si="86"/>
        <v>#REF!</v>
      </c>
    </row>
    <row r="182" spans="1:52" ht="12.75">
      <c r="A182" s="19">
        <v>40878</v>
      </c>
      <c r="B182" s="25">
        <f t="shared" si="68"/>
        <v>0</v>
      </c>
      <c r="C182" s="2"/>
      <c r="D182" s="2" t="e">
        <f t="shared" si="70"/>
        <v>#REF!</v>
      </c>
      <c r="E182" s="2">
        <f t="shared" si="67"/>
        <v>0</v>
      </c>
      <c r="F182" s="119">
        <v>22</v>
      </c>
      <c r="G182" s="119">
        <v>9</v>
      </c>
      <c r="H182" s="120">
        <f t="shared" si="71"/>
        <v>44</v>
      </c>
      <c r="I182" s="22">
        <f t="shared" si="72"/>
        <v>0</v>
      </c>
      <c r="J182" s="22">
        <f t="shared" si="73"/>
        <v>0</v>
      </c>
      <c r="K182" s="42">
        <f t="shared" si="74"/>
        <v>0</v>
      </c>
      <c r="L182" s="43">
        <f t="shared" si="75"/>
        <v>0</v>
      </c>
      <c r="M182" s="43">
        <f t="shared" si="76"/>
        <v>0</v>
      </c>
      <c r="N182" s="23">
        <f t="shared" si="77"/>
        <v>0</v>
      </c>
      <c r="O182" s="94">
        <v>1.0561162255160081</v>
      </c>
      <c r="P182" s="23">
        <f t="shared" si="78"/>
        <v>0</v>
      </c>
      <c r="Q182" s="4"/>
      <c r="R182" s="3"/>
      <c r="S182" s="20"/>
      <c r="T182" s="3"/>
      <c r="U182" s="9"/>
      <c r="V182" s="70">
        <f t="shared" si="79"/>
        <v>0</v>
      </c>
      <c r="W182" s="71">
        <f t="shared" si="80"/>
        <v>0</v>
      </c>
      <c r="X182" s="72">
        <f t="shared" si="81"/>
        <v>0</v>
      </c>
      <c r="Z182" s="49">
        <f t="shared" si="82"/>
        <v>0</v>
      </c>
      <c r="AA182" s="49">
        <f t="shared" si="83"/>
        <v>0</v>
      </c>
      <c r="AC182" s="34">
        <f t="shared" si="90"/>
        <v>0</v>
      </c>
      <c r="AD182" s="67">
        <f t="shared" si="89"/>
        <v>23</v>
      </c>
      <c r="AE182" s="36">
        <f t="shared" si="91"/>
        <v>0</v>
      </c>
      <c r="AG182" s="73">
        <f t="shared" si="88"/>
        <v>0</v>
      </c>
      <c r="AH182" s="74"/>
      <c r="AJ182" s="34">
        <f>+AE182+AG182+AH182+AI182</f>
        <v>0</v>
      </c>
      <c r="AL182" s="32">
        <f>IF(AD182&lt;5,0.3,IF(AD182&lt;10,0.4,IF(AD182&lt;20,0.45,0.5)))</f>
        <v>0.5</v>
      </c>
      <c r="AV182" s="33" t="e">
        <f>+#REF!</f>
        <v>#REF!</v>
      </c>
      <c r="AW182" s="32" t="e">
        <f t="shared" si="84"/>
        <v>#REF!</v>
      </c>
      <c r="AX182" s="32" t="e">
        <f>+AV182/6*AL182</f>
        <v>#REF!</v>
      </c>
      <c r="AY182" s="34"/>
      <c r="AZ182" s="34" t="e">
        <f t="shared" si="86"/>
        <v>#REF!</v>
      </c>
    </row>
    <row r="183" spans="1:52" ht="12.75">
      <c r="A183" s="19" t="s">
        <v>2</v>
      </c>
      <c r="B183" s="25">
        <f t="shared" si="68"/>
        <v>0</v>
      </c>
      <c r="C183" s="2"/>
      <c r="D183" s="2" t="e">
        <f t="shared" si="70"/>
        <v>#REF!</v>
      </c>
      <c r="E183" s="2">
        <f t="shared" si="67"/>
        <v>0</v>
      </c>
      <c r="F183" s="119">
        <v>22</v>
      </c>
      <c r="G183" s="119">
        <v>9</v>
      </c>
      <c r="H183" s="120">
        <f t="shared" si="71"/>
        <v>44</v>
      </c>
      <c r="I183" s="22">
        <f t="shared" si="72"/>
        <v>0</v>
      </c>
      <c r="J183" s="22">
        <f t="shared" si="73"/>
        <v>0</v>
      </c>
      <c r="K183" s="42">
        <f t="shared" si="74"/>
        <v>0</v>
      </c>
      <c r="L183" s="43">
        <f t="shared" si="75"/>
        <v>0</v>
      </c>
      <c r="M183" s="43">
        <f t="shared" si="76"/>
        <v>0</v>
      </c>
      <c r="N183" s="23">
        <f t="shared" si="77"/>
        <v>0</v>
      </c>
      <c r="O183" s="94">
        <v>1.0561162255160081</v>
      </c>
      <c r="P183" s="23">
        <f t="shared" si="78"/>
        <v>0</v>
      </c>
      <c r="Q183" s="4"/>
      <c r="R183" s="3"/>
      <c r="S183" s="20"/>
      <c r="T183" s="3"/>
      <c r="U183" s="9"/>
      <c r="V183" s="70">
        <f t="shared" si="79"/>
        <v>0</v>
      </c>
      <c r="W183" s="71">
        <f t="shared" si="80"/>
        <v>0</v>
      </c>
      <c r="X183" s="72">
        <f t="shared" si="81"/>
        <v>0</v>
      </c>
      <c r="Z183" s="49">
        <f t="shared" si="82"/>
        <v>0</v>
      </c>
      <c r="AA183" s="49">
        <f t="shared" si="83"/>
        <v>0</v>
      </c>
      <c r="AC183" s="34">
        <f t="shared" si="90"/>
        <v>0</v>
      </c>
      <c r="AD183" s="67">
        <f>+AD182</f>
        <v>23</v>
      </c>
      <c r="AE183" s="36">
        <f t="shared" si="91"/>
        <v>0</v>
      </c>
      <c r="AG183" s="73">
        <f t="shared" si="88"/>
        <v>0</v>
      </c>
      <c r="AH183" s="74"/>
      <c r="AJ183" s="34">
        <f>+AE183+AG183+AH183+AI183</f>
        <v>0</v>
      </c>
      <c r="AL183" s="32">
        <f>IF(AD183&lt;5,0.3,IF(AD183&lt;10,0.4,IF(AD183&lt;20,0.45,0.5)))</f>
        <v>0.5</v>
      </c>
      <c r="AV183" s="33" t="e">
        <f>+#REF!</f>
        <v>#REF!</v>
      </c>
      <c r="AW183" s="32" t="e">
        <f t="shared" si="84"/>
        <v>#REF!</v>
      </c>
      <c r="AX183" s="32" t="e">
        <f>+AV183/6*AL183</f>
        <v>#REF!</v>
      </c>
      <c r="AY183" s="34"/>
      <c r="AZ183" s="34" t="e">
        <f t="shared" si="86"/>
        <v>#REF!</v>
      </c>
    </row>
    <row r="184" spans="1:52" ht="12.75">
      <c r="A184" s="19">
        <v>40909</v>
      </c>
      <c r="B184" s="25">
        <f t="shared" si="68"/>
        <v>0</v>
      </c>
      <c r="C184" s="2"/>
      <c r="D184" s="2" t="e">
        <f t="shared" si="70"/>
        <v>#REF!</v>
      </c>
      <c r="E184" s="2">
        <f t="shared" si="67"/>
        <v>0</v>
      </c>
      <c r="F184" s="119">
        <v>22</v>
      </c>
      <c r="G184" s="119">
        <v>9</v>
      </c>
      <c r="H184" s="120">
        <f t="shared" si="71"/>
        <v>44</v>
      </c>
      <c r="I184" s="22">
        <f t="shared" si="72"/>
        <v>0</v>
      </c>
      <c r="J184" s="22">
        <f t="shared" si="73"/>
        <v>0</v>
      </c>
      <c r="K184" s="42">
        <f t="shared" si="74"/>
        <v>0</v>
      </c>
      <c r="L184" s="43">
        <f t="shared" si="75"/>
        <v>0</v>
      </c>
      <c r="M184" s="43">
        <f t="shared" si="76"/>
        <v>0</v>
      </c>
      <c r="N184" s="23">
        <f t="shared" si="77"/>
        <v>0</v>
      </c>
      <c r="O184" s="94">
        <v>1.055204528803123</v>
      </c>
      <c r="P184" s="23">
        <f t="shared" si="78"/>
        <v>0</v>
      </c>
      <c r="Q184" s="4"/>
      <c r="R184" s="3"/>
      <c r="S184" s="20"/>
      <c r="T184" s="3"/>
      <c r="U184" s="9"/>
      <c r="V184" s="70">
        <f t="shared" si="79"/>
        <v>0</v>
      </c>
      <c r="W184" s="71">
        <f t="shared" si="80"/>
        <v>0</v>
      </c>
      <c r="X184" s="72">
        <f t="shared" si="81"/>
        <v>0</v>
      </c>
      <c r="Z184" s="49">
        <f t="shared" si="82"/>
        <v>0</v>
      </c>
      <c r="AA184" s="49">
        <f t="shared" si="83"/>
        <v>0</v>
      </c>
      <c r="AC184" s="34">
        <f t="shared" si="90"/>
        <v>0</v>
      </c>
      <c r="AD184" s="67">
        <f>INT((A184-$B$8)/364)</f>
        <v>23</v>
      </c>
      <c r="AE184" s="36">
        <f t="shared" si="91"/>
        <v>0</v>
      </c>
      <c r="AG184" s="73">
        <f t="shared" si="88"/>
        <v>0</v>
      </c>
      <c r="AH184" s="74">
        <f>+AC184/30*5</f>
        <v>0</v>
      </c>
      <c r="AJ184" s="34">
        <f>+AE184+AG184+AH184+AI184</f>
        <v>0</v>
      </c>
      <c r="AL184" s="32">
        <f>IF(AD184&lt;5,0.3,IF(AD184&lt;10,0.4,IF(AD184&lt;20,0.45,0.5)))</f>
        <v>0.5</v>
      </c>
      <c r="AV184" s="33" t="e">
        <f>+#REF!</f>
        <v>#REF!</v>
      </c>
      <c r="AW184" s="32" t="e">
        <f t="shared" si="84"/>
        <v>#REF!</v>
      </c>
      <c r="AX184" s="32" t="e">
        <f>+AV184/6*AL184</f>
        <v>#REF!</v>
      </c>
      <c r="AY184" s="34"/>
      <c r="AZ184" s="34" t="e">
        <f t="shared" si="86"/>
        <v>#REF!</v>
      </c>
    </row>
    <row r="185" spans="1:52" ht="12.75">
      <c r="A185" s="19">
        <v>40940</v>
      </c>
      <c r="B185" s="25">
        <f t="shared" si="68"/>
        <v>0</v>
      </c>
      <c r="C185" s="2"/>
      <c r="D185" s="2" t="e">
        <f t="shared" si="70"/>
        <v>#REF!</v>
      </c>
      <c r="E185" s="2">
        <f t="shared" si="67"/>
        <v>0</v>
      </c>
      <c r="F185" s="119">
        <v>21</v>
      </c>
      <c r="G185" s="119">
        <v>8</v>
      </c>
      <c r="H185" s="120">
        <f t="shared" si="71"/>
        <v>42</v>
      </c>
      <c r="I185" s="22">
        <f t="shared" si="72"/>
        <v>0</v>
      </c>
      <c r="J185" s="22">
        <f t="shared" si="73"/>
        <v>0</v>
      </c>
      <c r="K185" s="42">
        <f t="shared" si="74"/>
        <v>0</v>
      </c>
      <c r="L185" s="43">
        <f t="shared" si="75"/>
        <v>0</v>
      </c>
      <c r="M185" s="43">
        <f t="shared" si="76"/>
        <v>0</v>
      </c>
      <c r="N185" s="23">
        <f t="shared" si="77"/>
        <v>0</v>
      </c>
      <c r="O185" s="94">
        <v>1.055204528803123</v>
      </c>
      <c r="P185" s="23">
        <f t="shared" si="78"/>
        <v>0</v>
      </c>
      <c r="Q185" s="4"/>
      <c r="R185" s="3"/>
      <c r="S185" s="20"/>
      <c r="T185" s="3"/>
      <c r="U185" s="9"/>
      <c r="V185" s="70">
        <f t="shared" si="79"/>
        <v>0</v>
      </c>
      <c r="W185" s="71">
        <f t="shared" si="80"/>
        <v>0</v>
      </c>
      <c r="X185" s="72">
        <f t="shared" si="81"/>
        <v>0</v>
      </c>
      <c r="Z185" s="49">
        <f t="shared" si="82"/>
        <v>0</v>
      </c>
      <c r="AA185" s="49">
        <f t="shared" si="83"/>
        <v>0</v>
      </c>
      <c r="AC185" s="34">
        <f t="shared" si="90"/>
        <v>0</v>
      </c>
      <c r="AD185" s="67">
        <f>INT((A185-$B$8)/364)</f>
        <v>23</v>
      </c>
      <c r="AE185" s="36">
        <f t="shared" si="91"/>
        <v>0</v>
      </c>
      <c r="AG185" s="73">
        <f t="shared" si="88"/>
        <v>0</v>
      </c>
      <c r="AH185" s="73"/>
      <c r="AJ185" s="34">
        <f>+AE185+AG185+AH185+AI185</f>
        <v>0</v>
      </c>
      <c r="AL185" s="32">
        <f>IF(AD185&lt;5,0.3,IF(AD185&lt;10,0.4,IF(AD185&lt;20,0.45,0.5)))</f>
        <v>0.5</v>
      </c>
      <c r="AV185" s="33" t="e">
        <f>+#REF!</f>
        <v>#REF!</v>
      </c>
      <c r="AW185" s="32" t="e">
        <f t="shared" si="84"/>
        <v>#REF!</v>
      </c>
      <c r="AX185" s="32" t="e">
        <f>+AV185/6*AL185</f>
        <v>#REF!</v>
      </c>
      <c r="AY185" s="34"/>
      <c r="AZ185" s="34" t="e">
        <f t="shared" si="86"/>
        <v>#REF!</v>
      </c>
    </row>
    <row r="186" spans="1:52" ht="12.75">
      <c r="A186" s="19">
        <v>40969</v>
      </c>
      <c r="B186" s="25">
        <f t="shared" si="68"/>
        <v>0</v>
      </c>
      <c r="C186" s="2"/>
      <c r="D186" s="2" t="e">
        <f t="shared" si="70"/>
        <v>#REF!</v>
      </c>
      <c r="E186" s="2">
        <f t="shared" si="67"/>
        <v>0</v>
      </c>
      <c r="F186" s="119">
        <v>22</v>
      </c>
      <c r="G186" s="119">
        <v>9</v>
      </c>
      <c r="H186" s="120">
        <f t="shared" si="71"/>
        <v>44</v>
      </c>
      <c r="I186" s="22">
        <f t="shared" si="72"/>
        <v>0</v>
      </c>
      <c r="J186" s="22">
        <f t="shared" si="73"/>
        <v>0</v>
      </c>
      <c r="K186" s="42">
        <f t="shared" si="74"/>
        <v>0</v>
      </c>
      <c r="L186" s="43">
        <f t="shared" si="75"/>
        <v>0</v>
      </c>
      <c r="M186" s="43">
        <f t="shared" si="76"/>
        <v>0</v>
      </c>
      <c r="N186" s="23">
        <f t="shared" si="77"/>
        <v>0</v>
      </c>
      <c r="O186" s="94">
        <v>1.0540787726739063</v>
      </c>
      <c r="P186" s="23">
        <f t="shared" si="78"/>
        <v>0</v>
      </c>
      <c r="Q186" s="4"/>
      <c r="R186" s="3"/>
      <c r="S186" s="20"/>
      <c r="T186" s="3"/>
      <c r="U186" s="9"/>
      <c r="V186" s="70">
        <f t="shared" si="79"/>
        <v>0</v>
      </c>
      <c r="W186" s="71">
        <f t="shared" si="80"/>
        <v>0</v>
      </c>
      <c r="X186" s="72">
        <f t="shared" si="81"/>
        <v>0</v>
      </c>
      <c r="Z186" s="49">
        <f t="shared" si="82"/>
        <v>0</v>
      </c>
      <c r="AA186" s="49">
        <f t="shared" si="83"/>
        <v>0</v>
      </c>
      <c r="AC186" s="34">
        <f t="shared" si="90"/>
        <v>0</v>
      </c>
      <c r="AD186" s="67">
        <f>INT((A186-$B$8)/364)</f>
        <v>23</v>
      </c>
      <c r="AE186" s="36">
        <f t="shared" si="91"/>
        <v>0</v>
      </c>
      <c r="AG186" s="73">
        <f t="shared" si="88"/>
        <v>0</v>
      </c>
      <c r="AH186" s="75"/>
      <c r="AJ186" s="34">
        <f>+AE186+AG186+AH186+AI186</f>
        <v>0</v>
      </c>
      <c r="AL186" s="32">
        <f>IF(AD186&lt;5,0.3,IF(AD186&lt;10,0.4,IF(AD186&lt;20,0.45,0.5)))</f>
        <v>0.5</v>
      </c>
      <c r="AV186" s="33" t="e">
        <f>+#REF!</f>
        <v>#REF!</v>
      </c>
      <c r="AW186" s="32" t="e">
        <f t="shared" si="84"/>
        <v>#REF!</v>
      </c>
      <c r="AX186" s="32" t="e">
        <f>+AV186/6*AL186</f>
        <v>#REF!</v>
      </c>
      <c r="AY186" s="34"/>
      <c r="AZ186" s="34" t="e">
        <f t="shared" si="86"/>
        <v>#REF!</v>
      </c>
    </row>
    <row r="187" spans="1:52" ht="12.75">
      <c r="A187" s="19">
        <v>41000</v>
      </c>
      <c r="B187" s="25">
        <f t="shared" si="68"/>
        <v>0</v>
      </c>
      <c r="C187" s="2"/>
      <c r="D187" s="2" t="e">
        <f t="shared" si="70"/>
        <v>#REF!</v>
      </c>
      <c r="E187" s="2">
        <f t="shared" si="67"/>
        <v>0</v>
      </c>
      <c r="F187" s="119">
        <v>21</v>
      </c>
      <c r="G187" s="119">
        <v>9</v>
      </c>
      <c r="H187" s="120">
        <f t="shared" si="71"/>
        <v>42</v>
      </c>
      <c r="I187" s="22">
        <f t="shared" si="72"/>
        <v>0</v>
      </c>
      <c r="J187" s="22">
        <f t="shared" si="73"/>
        <v>0</v>
      </c>
      <c r="K187" s="42">
        <f t="shared" si="74"/>
        <v>0</v>
      </c>
      <c r="L187" s="43">
        <f t="shared" si="75"/>
        <v>0</v>
      </c>
      <c r="M187" s="43">
        <f t="shared" si="76"/>
        <v>0</v>
      </c>
      <c r="N187" s="23">
        <f t="shared" si="77"/>
        <v>0</v>
      </c>
      <c r="O187" s="94">
        <v>1.0538395510958078</v>
      </c>
      <c r="P187" s="23">
        <f t="shared" si="78"/>
        <v>0</v>
      </c>
      <c r="Q187" s="4"/>
      <c r="R187" s="3"/>
      <c r="S187" s="20"/>
      <c r="T187" s="3"/>
      <c r="U187" s="9"/>
      <c r="V187" s="70">
        <f t="shared" si="79"/>
        <v>0</v>
      </c>
      <c r="W187" s="71">
        <f t="shared" si="80"/>
        <v>0</v>
      </c>
      <c r="X187" s="72">
        <f t="shared" si="81"/>
        <v>0</v>
      </c>
      <c r="Z187" s="49">
        <f t="shared" si="82"/>
        <v>0</v>
      </c>
      <c r="AA187" s="49">
        <f t="shared" si="83"/>
        <v>0</v>
      </c>
      <c r="AC187" s="34">
        <f t="shared" si="90"/>
        <v>0</v>
      </c>
      <c r="AD187" s="67">
        <f>INT((A187-$B$8)/364)</f>
        <v>24</v>
      </c>
      <c r="AE187" s="36">
        <f t="shared" si="91"/>
        <v>0</v>
      </c>
      <c r="AG187" s="73">
        <f t="shared" si="88"/>
        <v>0</v>
      </c>
      <c r="AH187" s="75"/>
      <c r="AJ187" s="34">
        <f>+AE187+AG187+AH187+AI187</f>
        <v>0</v>
      </c>
      <c r="AL187" s="32">
        <f>IF(AD187&lt;5,0.3,IF(AD187&lt;10,0.4,IF(AD187&lt;20,0.45,0.5)))</f>
        <v>0.5</v>
      </c>
      <c r="AV187" s="33" t="e">
        <f>+#REF!</f>
        <v>#REF!</v>
      </c>
      <c r="AW187" s="32" t="e">
        <f t="shared" si="84"/>
        <v>#REF!</v>
      </c>
      <c r="AX187" s="32" t="e">
        <f>+AV187/6*AL187</f>
        <v>#REF!</v>
      </c>
      <c r="AY187" s="34"/>
      <c r="AZ187" s="34" t="e">
        <f t="shared" si="86"/>
        <v>#REF!</v>
      </c>
    </row>
    <row r="188" spans="1:52" ht="12.75">
      <c r="A188" s="19">
        <v>41030</v>
      </c>
      <c r="B188" s="25">
        <f t="shared" si="68"/>
        <v>0</v>
      </c>
      <c r="C188" s="2"/>
      <c r="D188" s="2" t="e">
        <f t="shared" si="70"/>
        <v>#REF!</v>
      </c>
      <c r="E188" s="2">
        <f t="shared" si="67"/>
        <v>0</v>
      </c>
      <c r="F188" s="119">
        <v>23</v>
      </c>
      <c r="G188" s="119">
        <v>8</v>
      </c>
      <c r="H188" s="120">
        <f t="shared" si="71"/>
        <v>46</v>
      </c>
      <c r="I188" s="22">
        <f t="shared" si="72"/>
        <v>0</v>
      </c>
      <c r="J188" s="22">
        <f t="shared" si="73"/>
        <v>0</v>
      </c>
      <c r="K188" s="42">
        <f t="shared" si="74"/>
        <v>0</v>
      </c>
      <c r="L188" s="43">
        <f t="shared" si="75"/>
        <v>0</v>
      </c>
      <c r="M188" s="43">
        <f t="shared" si="76"/>
        <v>0</v>
      </c>
      <c r="N188" s="23">
        <f t="shared" si="77"/>
        <v>0</v>
      </c>
      <c r="O188" s="94">
        <v>1.053346584894078</v>
      </c>
      <c r="P188" s="23">
        <f t="shared" si="78"/>
        <v>0</v>
      </c>
      <c r="Q188" s="4"/>
      <c r="R188" s="3"/>
      <c r="S188" s="20"/>
      <c r="T188" s="3"/>
      <c r="U188" s="9"/>
      <c r="V188" s="70">
        <f t="shared" si="79"/>
        <v>0</v>
      </c>
      <c r="W188" s="71">
        <f t="shared" si="80"/>
        <v>0</v>
      </c>
      <c r="X188" s="72">
        <f t="shared" si="81"/>
        <v>0</v>
      </c>
      <c r="Z188" s="49">
        <f t="shared" si="82"/>
        <v>0</v>
      </c>
      <c r="AA188" s="49">
        <f t="shared" si="83"/>
        <v>0</v>
      </c>
      <c r="AC188" s="34">
        <f t="shared" si="90"/>
        <v>0</v>
      </c>
      <c r="AD188" s="67">
        <f>INT((A188-$B$8)/364)</f>
        <v>24</v>
      </c>
      <c r="AE188" s="36">
        <f t="shared" si="91"/>
        <v>0</v>
      </c>
      <c r="AG188" s="73">
        <f t="shared" si="88"/>
        <v>0</v>
      </c>
      <c r="AH188" s="75"/>
      <c r="AJ188" s="34">
        <f>+AE188+AG188+AH188+AI188</f>
        <v>0</v>
      </c>
      <c r="AL188" s="32">
        <f>IF(AD188&lt;5,0.3,IF(AD188&lt;10,0.4,IF(AD188&lt;20,0.45,0.5)))</f>
        <v>0.5</v>
      </c>
      <c r="AV188" s="33" t="e">
        <f>+#REF!</f>
        <v>#REF!</v>
      </c>
      <c r="AW188" s="32" t="e">
        <f t="shared" si="84"/>
        <v>#REF!</v>
      </c>
      <c r="AX188" s="32" t="e">
        <f>+AV188/6*AL188</f>
        <v>#REF!</v>
      </c>
      <c r="AY188" s="34"/>
      <c r="AZ188" s="34" t="e">
        <f t="shared" si="86"/>
        <v>#REF!</v>
      </c>
    </row>
    <row r="189" spans="1:52" ht="12.75">
      <c r="A189" s="19">
        <v>41061</v>
      </c>
      <c r="B189" s="25">
        <f t="shared" si="68"/>
        <v>0</v>
      </c>
      <c r="C189" s="2"/>
      <c r="D189" s="2" t="e">
        <f aca="true" t="shared" si="92" ref="D189:D197">+D188</f>
        <v>#REF!</v>
      </c>
      <c r="E189" s="2">
        <f t="shared" si="67"/>
        <v>0</v>
      </c>
      <c r="F189" s="119">
        <v>21</v>
      </c>
      <c r="G189" s="119">
        <v>9</v>
      </c>
      <c r="H189" s="120">
        <f t="shared" si="71"/>
        <v>42</v>
      </c>
      <c r="I189" s="22">
        <f t="shared" si="72"/>
        <v>0</v>
      </c>
      <c r="J189" s="22">
        <f t="shared" si="73"/>
        <v>0</v>
      </c>
      <c r="K189" s="42">
        <f aca="true" t="shared" si="93" ref="K189:K194">+Z189+AA189</f>
        <v>0</v>
      </c>
      <c r="L189" s="43">
        <f aca="true" t="shared" si="94" ref="L189:L194">+AJ189-M189</f>
        <v>0</v>
      </c>
      <c r="M189" s="43">
        <f aca="true" t="shared" si="95" ref="M189:M194">+AG189</f>
        <v>0</v>
      </c>
      <c r="N189" s="23">
        <f aca="true" t="shared" si="96" ref="N189:N194">+I189+J189+L189+M189</f>
        <v>0</v>
      </c>
      <c r="O189" s="94">
        <v>1.053346584894078</v>
      </c>
      <c r="P189" s="23">
        <f aca="true" t="shared" si="97" ref="P189:P194">+O189*N189</f>
        <v>0</v>
      </c>
      <c r="Q189" s="4"/>
      <c r="R189" s="3"/>
      <c r="S189" s="20"/>
      <c r="T189" s="3"/>
      <c r="U189" s="9"/>
      <c r="V189" s="70">
        <f aca="true" t="shared" si="98" ref="V189:V194">+P189</f>
        <v>0</v>
      </c>
      <c r="W189" s="71">
        <f aca="true" t="shared" si="99" ref="W189:W194">+V189*0.11</f>
        <v>0</v>
      </c>
      <c r="X189" s="72">
        <f aca="true" t="shared" si="100" ref="X189:X194">+V189*0.265</f>
        <v>0</v>
      </c>
      <c r="Z189" s="49"/>
      <c r="AA189" s="49"/>
      <c r="AC189" s="34">
        <f t="shared" si="90"/>
        <v>0</v>
      </c>
      <c r="AD189" s="67"/>
      <c r="AE189" s="36"/>
      <c r="AG189" s="73"/>
      <c r="AH189" s="75"/>
      <c r="AJ189" s="34"/>
      <c r="AV189" s="33" t="e">
        <f>+#REF!</f>
        <v>#REF!</v>
      </c>
      <c r="AY189" s="34"/>
      <c r="AZ189" s="34"/>
    </row>
    <row r="190" spans="1:52" ht="12.75">
      <c r="A190" s="19">
        <v>41091</v>
      </c>
      <c r="B190" s="25">
        <f t="shared" si="68"/>
        <v>0</v>
      </c>
      <c r="C190" s="2"/>
      <c r="D190" s="2" t="e">
        <f t="shared" si="92"/>
        <v>#REF!</v>
      </c>
      <c r="E190" s="2">
        <f t="shared" si="67"/>
        <v>0</v>
      </c>
      <c r="F190" s="119">
        <v>22</v>
      </c>
      <c r="G190" s="119">
        <v>9</v>
      </c>
      <c r="H190" s="120">
        <f aca="true" t="shared" si="101" ref="H190:H228">2*F190</f>
        <v>44</v>
      </c>
      <c r="I190" s="22">
        <f aca="true" t="shared" si="102" ref="I190:I251">+E190/150*1.5*H190</f>
        <v>0</v>
      </c>
      <c r="J190" s="22">
        <f aca="true" t="shared" si="103" ref="J190:J251">+I190/F190*G190</f>
        <v>0</v>
      </c>
      <c r="K190" s="42">
        <f t="shared" si="93"/>
        <v>0</v>
      </c>
      <c r="L190" s="43">
        <f t="shared" si="94"/>
        <v>0</v>
      </c>
      <c r="M190" s="43">
        <f t="shared" si="95"/>
        <v>0</v>
      </c>
      <c r="N190" s="23">
        <f t="shared" si="96"/>
        <v>0</v>
      </c>
      <c r="O190" s="94">
        <v>1.0531949248249028</v>
      </c>
      <c r="P190" s="23">
        <f t="shared" si="97"/>
        <v>0</v>
      </c>
      <c r="Q190" s="4"/>
      <c r="R190" s="3"/>
      <c r="S190" s="20"/>
      <c r="T190" s="3"/>
      <c r="U190" s="9"/>
      <c r="V190" s="70">
        <f t="shared" si="98"/>
        <v>0</v>
      </c>
      <c r="W190" s="71">
        <f t="shared" si="99"/>
        <v>0</v>
      </c>
      <c r="X190" s="72">
        <f t="shared" si="100"/>
        <v>0</v>
      </c>
      <c r="Z190" s="49"/>
      <c r="AA190" s="49"/>
      <c r="AC190" s="34"/>
      <c r="AD190" s="67"/>
      <c r="AE190" s="36"/>
      <c r="AG190" s="73"/>
      <c r="AH190" s="75"/>
      <c r="AJ190" s="34"/>
      <c r="AV190" s="33"/>
      <c r="AY190" s="34"/>
      <c r="AZ190" s="34"/>
    </row>
    <row r="191" spans="1:52" ht="12.75">
      <c r="A191" s="19">
        <v>41122</v>
      </c>
      <c r="B191" s="25">
        <f t="shared" si="68"/>
        <v>0</v>
      </c>
      <c r="C191" s="2"/>
      <c r="D191" s="2" t="e">
        <f t="shared" si="92"/>
        <v>#REF!</v>
      </c>
      <c r="E191" s="2">
        <f t="shared" si="67"/>
        <v>0</v>
      </c>
      <c r="F191" s="119">
        <v>21</v>
      </c>
      <c r="G191" s="119">
        <v>8</v>
      </c>
      <c r="H191" s="120">
        <f t="shared" si="101"/>
        <v>42</v>
      </c>
      <c r="I191" s="22">
        <f t="shared" si="102"/>
        <v>0</v>
      </c>
      <c r="J191" s="22">
        <f t="shared" si="103"/>
        <v>0</v>
      </c>
      <c r="K191" s="42">
        <f t="shared" si="93"/>
        <v>0</v>
      </c>
      <c r="L191" s="43">
        <f t="shared" si="94"/>
        <v>0</v>
      </c>
      <c r="M191" s="43">
        <f t="shared" si="95"/>
        <v>0</v>
      </c>
      <c r="N191" s="23">
        <f t="shared" si="96"/>
        <v>0</v>
      </c>
      <c r="O191" s="94">
        <v>1.0530653977809756</v>
      </c>
      <c r="P191" s="23">
        <f t="shared" si="97"/>
        <v>0</v>
      </c>
      <c r="Q191" s="4"/>
      <c r="R191" s="3"/>
      <c r="S191" s="20"/>
      <c r="T191" s="3"/>
      <c r="U191" s="9"/>
      <c r="V191" s="70">
        <f t="shared" si="98"/>
        <v>0</v>
      </c>
      <c r="W191" s="71">
        <f t="shared" si="99"/>
        <v>0</v>
      </c>
      <c r="X191" s="72">
        <f t="shared" si="100"/>
        <v>0</v>
      </c>
      <c r="Z191" s="49"/>
      <c r="AA191" s="49"/>
      <c r="AC191" s="34"/>
      <c r="AD191" s="67"/>
      <c r="AE191" s="36"/>
      <c r="AG191" s="73"/>
      <c r="AH191" s="75"/>
      <c r="AJ191" s="34"/>
      <c r="AV191" s="33"/>
      <c r="AY191" s="34"/>
      <c r="AZ191" s="34"/>
    </row>
    <row r="192" spans="1:52" ht="12.75">
      <c r="A192" s="19">
        <v>41153</v>
      </c>
      <c r="B192" s="25">
        <f t="shared" si="68"/>
        <v>0</v>
      </c>
      <c r="C192" s="2"/>
      <c r="D192" s="2" t="e">
        <f t="shared" si="92"/>
        <v>#REF!</v>
      </c>
      <c r="E192" s="2">
        <f t="shared" si="67"/>
        <v>0</v>
      </c>
      <c r="F192" s="119">
        <v>22</v>
      </c>
      <c r="G192" s="119">
        <v>9</v>
      </c>
      <c r="H192" s="120">
        <f t="shared" si="101"/>
        <v>44</v>
      </c>
      <c r="I192" s="22">
        <f t="shared" si="102"/>
        <v>0</v>
      </c>
      <c r="J192" s="22">
        <f t="shared" si="103"/>
        <v>0</v>
      </c>
      <c r="K192" s="42">
        <f t="shared" si="93"/>
        <v>0</v>
      </c>
      <c r="L192" s="43">
        <f t="shared" si="94"/>
        <v>0</v>
      </c>
      <c r="M192" s="43">
        <f t="shared" si="95"/>
        <v>0</v>
      </c>
      <c r="N192" s="23">
        <f t="shared" si="96"/>
        <v>0</v>
      </c>
      <c r="O192" s="94">
        <v>1.0530653977809756</v>
      </c>
      <c r="P192" s="23">
        <f t="shared" si="97"/>
        <v>0</v>
      </c>
      <c r="Q192" s="4"/>
      <c r="R192" s="3"/>
      <c r="S192" s="20"/>
      <c r="T192" s="3"/>
      <c r="U192" s="9"/>
      <c r="V192" s="70">
        <f t="shared" si="98"/>
        <v>0</v>
      </c>
      <c r="W192" s="71">
        <f t="shared" si="99"/>
        <v>0</v>
      </c>
      <c r="X192" s="72">
        <f t="shared" si="100"/>
        <v>0</v>
      </c>
      <c r="Z192" s="49"/>
      <c r="AA192" s="49"/>
      <c r="AC192" s="34"/>
      <c r="AD192" s="67"/>
      <c r="AE192" s="36"/>
      <c r="AG192" s="73"/>
      <c r="AH192" s="75"/>
      <c r="AJ192" s="34"/>
      <c r="AV192" s="33"/>
      <c r="AY192" s="34"/>
      <c r="AZ192" s="34"/>
    </row>
    <row r="193" spans="1:52" ht="12.75">
      <c r="A193" s="19">
        <v>41183</v>
      </c>
      <c r="B193" s="25">
        <f t="shared" si="68"/>
        <v>0</v>
      </c>
      <c r="C193" s="2"/>
      <c r="D193" s="2" t="e">
        <f t="shared" si="92"/>
        <v>#REF!</v>
      </c>
      <c r="E193" s="2">
        <f t="shared" si="67"/>
        <v>0</v>
      </c>
      <c r="F193" s="119">
        <v>21</v>
      </c>
      <c r="G193" s="119">
        <v>9</v>
      </c>
      <c r="H193" s="120">
        <f t="shared" si="101"/>
        <v>42</v>
      </c>
      <c r="I193" s="22">
        <f t="shared" si="102"/>
        <v>0</v>
      </c>
      <c r="J193" s="22">
        <f t="shared" si="103"/>
        <v>0</v>
      </c>
      <c r="K193" s="42">
        <f t="shared" si="93"/>
        <v>0</v>
      </c>
      <c r="L193" s="43">
        <f t="shared" si="94"/>
        <v>0</v>
      </c>
      <c r="M193" s="43">
        <f t="shared" si="95"/>
        <v>0</v>
      </c>
      <c r="N193" s="23">
        <f t="shared" si="96"/>
        <v>0</v>
      </c>
      <c r="O193" s="94">
        <v>1.0530653977809756</v>
      </c>
      <c r="P193" s="23">
        <f t="shared" si="97"/>
        <v>0</v>
      </c>
      <c r="Q193" s="4"/>
      <c r="R193" s="3"/>
      <c r="S193" s="20"/>
      <c r="T193" s="3"/>
      <c r="U193" s="9"/>
      <c r="V193" s="70">
        <f t="shared" si="98"/>
        <v>0</v>
      </c>
      <c r="W193" s="71">
        <f t="shared" si="99"/>
        <v>0</v>
      </c>
      <c r="X193" s="72">
        <f t="shared" si="100"/>
        <v>0</v>
      </c>
      <c r="Z193" s="49"/>
      <c r="AA193" s="49"/>
      <c r="AC193" s="34"/>
      <c r="AD193" s="67"/>
      <c r="AE193" s="36"/>
      <c r="AG193" s="73"/>
      <c r="AH193" s="75"/>
      <c r="AJ193" s="34"/>
      <c r="AV193" s="33"/>
      <c r="AY193" s="34"/>
      <c r="AZ193" s="34"/>
    </row>
    <row r="194" spans="1:52" ht="12.75">
      <c r="A194" s="19">
        <v>41214</v>
      </c>
      <c r="B194" s="25">
        <f t="shared" si="68"/>
        <v>0</v>
      </c>
      <c r="C194" s="2"/>
      <c r="D194" s="2" t="e">
        <f t="shared" si="92"/>
        <v>#REF!</v>
      </c>
      <c r="E194" s="2">
        <f t="shared" si="67"/>
        <v>0</v>
      </c>
      <c r="F194" s="119">
        <v>23</v>
      </c>
      <c r="G194" s="119">
        <v>8</v>
      </c>
      <c r="H194" s="120">
        <f t="shared" si="101"/>
        <v>46</v>
      </c>
      <c r="I194" s="22">
        <f t="shared" si="102"/>
        <v>0</v>
      </c>
      <c r="J194" s="22">
        <f t="shared" si="103"/>
        <v>0</v>
      </c>
      <c r="K194" s="42">
        <f t="shared" si="93"/>
        <v>0</v>
      </c>
      <c r="L194" s="43">
        <f t="shared" si="94"/>
        <v>0</v>
      </c>
      <c r="M194" s="43">
        <f t="shared" si="95"/>
        <v>0</v>
      </c>
      <c r="N194" s="23">
        <f t="shared" si="96"/>
        <v>0</v>
      </c>
      <c r="O194" s="94">
        <v>1.0530653977809756</v>
      </c>
      <c r="P194" s="23">
        <f t="shared" si="97"/>
        <v>0</v>
      </c>
      <c r="Q194" s="4"/>
      <c r="R194" s="3"/>
      <c r="S194" s="20"/>
      <c r="T194" s="3"/>
      <c r="U194" s="9"/>
      <c r="V194" s="70">
        <f t="shared" si="98"/>
        <v>0</v>
      </c>
      <c r="W194" s="71">
        <f t="shared" si="99"/>
        <v>0</v>
      </c>
      <c r="X194" s="72">
        <f t="shared" si="100"/>
        <v>0</v>
      </c>
      <c r="Z194" s="49"/>
      <c r="AA194" s="49"/>
      <c r="AC194" s="34"/>
      <c r="AD194" s="67"/>
      <c r="AE194" s="36"/>
      <c r="AG194" s="73"/>
      <c r="AH194" s="75"/>
      <c r="AJ194" s="34"/>
      <c r="AV194" s="33"/>
      <c r="AY194" s="34"/>
      <c r="AZ194" s="34"/>
    </row>
    <row r="195" spans="1:52" ht="12.75">
      <c r="A195" s="19">
        <v>41244</v>
      </c>
      <c r="B195" s="25">
        <f t="shared" si="68"/>
        <v>0</v>
      </c>
      <c r="C195" s="2"/>
      <c r="D195" s="2" t="e">
        <f t="shared" si="92"/>
        <v>#REF!</v>
      </c>
      <c r="E195" s="2">
        <f t="shared" si="67"/>
        <v>0</v>
      </c>
      <c r="F195" s="119">
        <v>22</v>
      </c>
      <c r="G195" s="119">
        <v>9</v>
      </c>
      <c r="H195" s="120">
        <f t="shared" si="101"/>
        <v>44</v>
      </c>
      <c r="I195" s="22">
        <f t="shared" si="102"/>
        <v>0</v>
      </c>
      <c r="J195" s="22">
        <f t="shared" si="103"/>
        <v>0</v>
      </c>
      <c r="K195" s="42">
        <f>+Z195+AA195</f>
        <v>0</v>
      </c>
      <c r="L195" s="43">
        <f>+AJ195-M195</f>
        <v>0</v>
      </c>
      <c r="M195" s="43">
        <f>+AG195</f>
        <v>0</v>
      </c>
      <c r="N195" s="23">
        <f>+I195+J195+L195+M195</f>
        <v>0</v>
      </c>
      <c r="O195" s="94">
        <v>1.0530653977809756</v>
      </c>
      <c r="P195" s="23">
        <f>+O195*N195</f>
        <v>0</v>
      </c>
      <c r="Q195" s="4"/>
      <c r="R195" s="3"/>
      <c r="S195" s="20"/>
      <c r="T195" s="3"/>
      <c r="U195" s="9"/>
      <c r="V195" s="70">
        <f>+P195</f>
        <v>0</v>
      </c>
      <c r="W195" s="71">
        <f>+V195*0.11</f>
        <v>0</v>
      </c>
      <c r="X195" s="72">
        <f>+V195*0.265</f>
        <v>0</v>
      </c>
      <c r="Z195" s="49"/>
      <c r="AA195" s="49"/>
      <c r="AC195" s="34"/>
      <c r="AD195" s="67"/>
      <c r="AE195" s="36"/>
      <c r="AG195" s="73"/>
      <c r="AH195" s="75"/>
      <c r="AJ195" s="34"/>
      <c r="AV195" s="33"/>
      <c r="AY195" s="34"/>
      <c r="AZ195" s="34"/>
    </row>
    <row r="196" spans="1:52" ht="12.75">
      <c r="A196" s="19" t="s">
        <v>2</v>
      </c>
      <c r="B196" s="25">
        <f t="shared" si="68"/>
        <v>0</v>
      </c>
      <c r="C196" s="2"/>
      <c r="D196" s="2" t="e">
        <f t="shared" si="92"/>
        <v>#REF!</v>
      </c>
      <c r="E196" s="2">
        <f t="shared" si="67"/>
        <v>0</v>
      </c>
      <c r="F196" s="119">
        <v>22</v>
      </c>
      <c r="G196" s="119">
        <v>9</v>
      </c>
      <c r="H196" s="120">
        <f t="shared" si="101"/>
        <v>44</v>
      </c>
      <c r="I196" s="22">
        <f t="shared" si="102"/>
        <v>0</v>
      </c>
      <c r="J196" s="22">
        <f t="shared" si="103"/>
        <v>0</v>
      </c>
      <c r="K196" s="42">
        <f>+Z196+AA196</f>
        <v>0</v>
      </c>
      <c r="L196" s="43">
        <f>+AJ196-M196</f>
        <v>0</v>
      </c>
      <c r="M196" s="43">
        <f>+AG196</f>
        <v>0</v>
      </c>
      <c r="N196" s="23">
        <f>+I196+J196+L196+M196</f>
        <v>0</v>
      </c>
      <c r="O196" s="94">
        <v>1.0530653977809756</v>
      </c>
      <c r="P196" s="23">
        <f>+O196*N196</f>
        <v>0</v>
      </c>
      <c r="Q196" s="4"/>
      <c r="R196" s="3"/>
      <c r="S196" s="20"/>
      <c r="T196" s="3"/>
      <c r="U196" s="9"/>
      <c r="V196" s="70">
        <f>+P196</f>
        <v>0</v>
      </c>
      <c r="W196" s="71">
        <f>+V196*0.11</f>
        <v>0</v>
      </c>
      <c r="X196" s="72">
        <f>+V196*0.265</f>
        <v>0</v>
      </c>
      <c r="Z196" s="49"/>
      <c r="AA196" s="49"/>
      <c r="AC196" s="34"/>
      <c r="AD196" s="67"/>
      <c r="AE196" s="36"/>
      <c r="AG196" s="73"/>
      <c r="AH196" s="75"/>
      <c r="AJ196" s="34"/>
      <c r="AV196" s="33"/>
      <c r="AY196" s="34"/>
      <c r="AZ196" s="34"/>
    </row>
    <row r="197" spans="1:52" ht="12.75">
      <c r="A197" s="19">
        <v>41275</v>
      </c>
      <c r="B197" s="25">
        <f t="shared" si="68"/>
        <v>0</v>
      </c>
      <c r="C197" s="2"/>
      <c r="D197" s="2" t="e">
        <f t="shared" si="92"/>
        <v>#REF!</v>
      </c>
      <c r="E197" s="2">
        <f>+B197</f>
        <v>0</v>
      </c>
      <c r="F197" s="119">
        <v>22</v>
      </c>
      <c r="G197" s="119">
        <v>9</v>
      </c>
      <c r="H197" s="120">
        <f t="shared" si="101"/>
        <v>44</v>
      </c>
      <c r="I197" s="22">
        <f t="shared" si="102"/>
        <v>0</v>
      </c>
      <c r="J197" s="22">
        <f t="shared" si="103"/>
        <v>0</v>
      </c>
      <c r="K197" s="42">
        <f>+Z197+AA197</f>
        <v>0</v>
      </c>
      <c r="L197" s="43">
        <f>+AJ197-M197</f>
        <v>0</v>
      </c>
      <c r="M197" s="43">
        <f>+AG197</f>
        <v>0</v>
      </c>
      <c r="N197" s="23">
        <f>+I197+J197+L197+M197</f>
        <v>0</v>
      </c>
      <c r="O197" s="94">
        <v>1.0530653977809756</v>
      </c>
      <c r="P197" s="23">
        <f>+O197*N197</f>
        <v>0</v>
      </c>
      <c r="Q197" s="4"/>
      <c r="R197" s="3"/>
      <c r="S197" s="20"/>
      <c r="T197" s="3"/>
      <c r="U197" s="9"/>
      <c r="V197" s="70">
        <f>+P197</f>
        <v>0</v>
      </c>
      <c r="W197" s="71">
        <f>+V197*0.11</f>
        <v>0</v>
      </c>
      <c r="X197" s="72">
        <f>+V197*0.265</f>
        <v>0</v>
      </c>
      <c r="Z197" s="49"/>
      <c r="AA197" s="49"/>
      <c r="AC197" s="34"/>
      <c r="AD197" s="67"/>
      <c r="AE197" s="36"/>
      <c r="AG197" s="73"/>
      <c r="AH197" s="75"/>
      <c r="AJ197" s="34"/>
      <c r="AV197" s="33"/>
      <c r="AY197" s="34"/>
      <c r="AZ197" s="34"/>
    </row>
    <row r="198" spans="1:52" ht="12.75">
      <c r="A198" s="19">
        <v>41306</v>
      </c>
      <c r="B198" s="25">
        <f t="shared" si="68"/>
        <v>0</v>
      </c>
      <c r="C198" s="2"/>
      <c r="D198" s="2"/>
      <c r="E198" s="2"/>
      <c r="F198" s="119">
        <v>18</v>
      </c>
      <c r="G198" s="119">
        <v>10</v>
      </c>
      <c r="H198" s="120">
        <f t="shared" si="101"/>
        <v>36</v>
      </c>
      <c r="I198" s="22">
        <f t="shared" si="102"/>
        <v>0</v>
      </c>
      <c r="J198" s="22">
        <f t="shared" si="103"/>
        <v>0</v>
      </c>
      <c r="K198" s="42">
        <f aca="true" t="shared" si="104" ref="K198:K251">+Z198+AA198</f>
        <v>0</v>
      </c>
      <c r="L198" s="43">
        <f aca="true" t="shared" si="105" ref="L198:L229">+AJ198-M198</f>
        <v>0</v>
      </c>
      <c r="M198" s="43">
        <f aca="true" t="shared" si="106" ref="M198:M229">+AG198</f>
        <v>0</v>
      </c>
      <c r="N198" s="23">
        <f aca="true" t="shared" si="107" ref="N198:N251">+I198+J198+L198+M198</f>
        <v>0</v>
      </c>
      <c r="O198" s="94">
        <v>1.0530653977809756</v>
      </c>
      <c r="P198" s="23">
        <f aca="true" t="shared" si="108" ref="P198:P251">+O198*N198</f>
        <v>0</v>
      </c>
      <c r="Q198" s="4"/>
      <c r="R198" s="3"/>
      <c r="S198" s="20"/>
      <c r="T198" s="3"/>
      <c r="U198" s="9"/>
      <c r="V198" s="70"/>
      <c r="W198" s="71"/>
      <c r="X198" s="72"/>
      <c r="Z198" s="49"/>
      <c r="AA198" s="49"/>
      <c r="AC198" s="34"/>
      <c r="AD198" s="67"/>
      <c r="AE198" s="36"/>
      <c r="AG198" s="73"/>
      <c r="AH198" s="75"/>
      <c r="AJ198" s="34"/>
      <c r="AV198" s="33"/>
      <c r="AY198" s="34"/>
      <c r="AZ198" s="34"/>
    </row>
    <row r="199" spans="1:52" ht="12.75">
      <c r="A199" s="19">
        <v>41334</v>
      </c>
      <c r="B199" s="25">
        <f aca="true" t="shared" si="109" ref="B199:B217">+B198</f>
        <v>0</v>
      </c>
      <c r="C199" s="2"/>
      <c r="D199" s="2"/>
      <c r="E199" s="2"/>
      <c r="F199" s="119">
        <v>20</v>
      </c>
      <c r="G199" s="119">
        <v>11</v>
      </c>
      <c r="H199" s="120">
        <f t="shared" si="101"/>
        <v>40</v>
      </c>
      <c r="I199" s="22">
        <f t="shared" si="102"/>
        <v>0</v>
      </c>
      <c r="J199" s="22">
        <f t="shared" si="103"/>
        <v>0</v>
      </c>
      <c r="K199" s="42">
        <f t="shared" si="104"/>
        <v>0</v>
      </c>
      <c r="L199" s="43">
        <f t="shared" si="105"/>
        <v>0</v>
      </c>
      <c r="M199" s="43">
        <f t="shared" si="106"/>
        <v>0</v>
      </c>
      <c r="N199" s="23">
        <f t="shared" si="107"/>
        <v>0</v>
      </c>
      <c r="O199" s="94">
        <v>1.0530653977809756</v>
      </c>
      <c r="P199" s="23">
        <f t="shared" si="108"/>
        <v>0</v>
      </c>
      <c r="Q199" s="4"/>
      <c r="R199" s="3"/>
      <c r="S199" s="20"/>
      <c r="T199" s="3"/>
      <c r="U199" s="9"/>
      <c r="V199" s="70"/>
      <c r="W199" s="71"/>
      <c r="X199" s="72"/>
      <c r="Z199" s="49"/>
      <c r="AA199" s="49"/>
      <c r="AC199" s="34"/>
      <c r="AD199" s="67"/>
      <c r="AE199" s="36"/>
      <c r="AG199" s="73"/>
      <c r="AH199" s="75"/>
      <c r="AJ199" s="34"/>
      <c r="AV199" s="33"/>
      <c r="AY199" s="34"/>
      <c r="AZ199" s="34"/>
    </row>
    <row r="200" spans="1:52" ht="12.75">
      <c r="A200" s="19">
        <v>41365</v>
      </c>
      <c r="B200" s="25">
        <f t="shared" si="109"/>
        <v>0</v>
      </c>
      <c r="C200" s="2"/>
      <c r="D200" s="2"/>
      <c r="E200" s="2"/>
      <c r="F200" s="119">
        <v>22</v>
      </c>
      <c r="G200" s="119">
        <v>8</v>
      </c>
      <c r="H200" s="120">
        <f t="shared" si="101"/>
        <v>44</v>
      </c>
      <c r="I200" s="22">
        <f t="shared" si="102"/>
        <v>0</v>
      </c>
      <c r="J200" s="22">
        <f t="shared" si="103"/>
        <v>0</v>
      </c>
      <c r="K200" s="42">
        <f t="shared" si="104"/>
        <v>0</v>
      </c>
      <c r="L200" s="43">
        <f t="shared" si="105"/>
        <v>0</v>
      </c>
      <c r="M200" s="43">
        <f t="shared" si="106"/>
        <v>0</v>
      </c>
      <c r="N200" s="23">
        <f t="shared" si="107"/>
        <v>0</v>
      </c>
      <c r="O200" s="94">
        <v>1.0530653977809756</v>
      </c>
      <c r="P200" s="23">
        <f t="shared" si="108"/>
        <v>0</v>
      </c>
      <c r="Q200" s="4"/>
      <c r="R200" s="3"/>
      <c r="S200" s="20"/>
      <c r="T200" s="3"/>
      <c r="U200" s="9"/>
      <c r="V200" s="70"/>
      <c r="W200" s="71"/>
      <c r="X200" s="72"/>
      <c r="Z200" s="49"/>
      <c r="AA200" s="49"/>
      <c r="AC200" s="34"/>
      <c r="AD200" s="67"/>
      <c r="AE200" s="36"/>
      <c r="AG200" s="73"/>
      <c r="AH200" s="75"/>
      <c r="AJ200" s="34"/>
      <c r="AV200" s="33"/>
      <c r="AY200" s="34"/>
      <c r="AZ200" s="34"/>
    </row>
    <row r="201" spans="1:52" ht="12.75">
      <c r="A201" s="19">
        <v>41395</v>
      </c>
      <c r="B201" s="25">
        <f t="shared" si="109"/>
        <v>0</v>
      </c>
      <c r="C201" s="2"/>
      <c r="D201" s="2"/>
      <c r="E201" s="2"/>
      <c r="F201" s="119">
        <v>21</v>
      </c>
      <c r="G201" s="119">
        <v>10</v>
      </c>
      <c r="H201" s="120">
        <f t="shared" si="101"/>
        <v>42</v>
      </c>
      <c r="I201" s="22">
        <f t="shared" si="102"/>
        <v>0</v>
      </c>
      <c r="J201" s="22">
        <f t="shared" si="103"/>
        <v>0</v>
      </c>
      <c r="K201" s="42">
        <f t="shared" si="104"/>
        <v>0</v>
      </c>
      <c r="L201" s="43">
        <f t="shared" si="105"/>
        <v>0</v>
      </c>
      <c r="M201" s="43">
        <f t="shared" si="106"/>
        <v>0</v>
      </c>
      <c r="N201" s="23">
        <f t="shared" si="107"/>
        <v>0</v>
      </c>
      <c r="O201" s="94">
        <v>1.0530653977809756</v>
      </c>
      <c r="P201" s="23">
        <f t="shared" si="108"/>
        <v>0</v>
      </c>
      <c r="Q201" s="4"/>
      <c r="R201" s="3"/>
      <c r="S201" s="20"/>
      <c r="T201" s="3"/>
      <c r="U201" s="9"/>
      <c r="V201" s="70"/>
      <c r="W201" s="71"/>
      <c r="X201" s="72"/>
      <c r="Z201" s="49"/>
      <c r="AA201" s="49"/>
      <c r="AC201" s="34"/>
      <c r="AD201" s="67"/>
      <c r="AE201" s="36"/>
      <c r="AG201" s="73"/>
      <c r="AH201" s="75"/>
      <c r="AJ201" s="34"/>
      <c r="AV201" s="33"/>
      <c r="AY201" s="34"/>
      <c r="AZ201" s="34"/>
    </row>
    <row r="202" spans="1:52" ht="12.75">
      <c r="A202" s="19">
        <v>41426</v>
      </c>
      <c r="B202" s="25">
        <f t="shared" si="109"/>
        <v>0</v>
      </c>
      <c r="C202" s="2"/>
      <c r="D202" s="2"/>
      <c r="E202" s="2"/>
      <c r="F202" s="119">
        <v>20</v>
      </c>
      <c r="G202" s="119">
        <v>10</v>
      </c>
      <c r="H202" s="120">
        <f t="shared" si="101"/>
        <v>40</v>
      </c>
      <c r="I202" s="22">
        <f t="shared" si="102"/>
        <v>0</v>
      </c>
      <c r="J202" s="22">
        <f t="shared" si="103"/>
        <v>0</v>
      </c>
      <c r="K202" s="42">
        <f t="shared" si="104"/>
        <v>0</v>
      </c>
      <c r="L202" s="43">
        <f t="shared" si="105"/>
        <v>0</v>
      </c>
      <c r="M202" s="43">
        <f t="shared" si="106"/>
        <v>0</v>
      </c>
      <c r="N202" s="23">
        <f t="shared" si="107"/>
        <v>0</v>
      </c>
      <c r="O202" s="94">
        <v>1.0530653977809756</v>
      </c>
      <c r="P202" s="23">
        <f t="shared" si="108"/>
        <v>0</v>
      </c>
      <c r="Q202" s="4"/>
      <c r="R202" s="3"/>
      <c r="S202" s="20"/>
      <c r="T202" s="3"/>
      <c r="U202" s="9"/>
      <c r="V202" s="70"/>
      <c r="W202" s="71"/>
      <c r="X202" s="72"/>
      <c r="Z202" s="49"/>
      <c r="AA202" s="49"/>
      <c r="AC202" s="34"/>
      <c r="AD202" s="67"/>
      <c r="AE202" s="36"/>
      <c r="AG202" s="73"/>
      <c r="AH202" s="75"/>
      <c r="AJ202" s="34"/>
      <c r="AV202" s="33"/>
      <c r="AY202" s="34"/>
      <c r="AZ202" s="34"/>
    </row>
    <row r="203" spans="1:52" ht="12.75">
      <c r="A203" s="19">
        <v>41456</v>
      </c>
      <c r="B203" s="25">
        <f t="shared" si="109"/>
        <v>0</v>
      </c>
      <c r="C203" s="2"/>
      <c r="D203" s="2"/>
      <c r="E203" s="2"/>
      <c r="F203" s="119">
        <v>23</v>
      </c>
      <c r="G203" s="119">
        <v>8</v>
      </c>
      <c r="H203" s="120">
        <f t="shared" si="101"/>
        <v>46</v>
      </c>
      <c r="I203" s="22">
        <f t="shared" si="102"/>
        <v>0</v>
      </c>
      <c r="J203" s="22">
        <f t="shared" si="103"/>
        <v>0</v>
      </c>
      <c r="K203" s="42">
        <f t="shared" si="104"/>
        <v>0</v>
      </c>
      <c r="L203" s="43">
        <f t="shared" si="105"/>
        <v>0</v>
      </c>
      <c r="M203" s="43">
        <f t="shared" si="106"/>
        <v>0</v>
      </c>
      <c r="N203" s="23">
        <f t="shared" si="107"/>
        <v>0</v>
      </c>
      <c r="O203" s="94">
        <v>1.052845353102178</v>
      </c>
      <c r="P203" s="23">
        <f t="shared" si="108"/>
        <v>0</v>
      </c>
      <c r="Q203" s="4"/>
      <c r="R203" s="3"/>
      <c r="S203" s="20"/>
      <c r="T203" s="3"/>
      <c r="U203" s="9"/>
      <c r="V203" s="70"/>
      <c r="W203" s="71"/>
      <c r="X203" s="72"/>
      <c r="Z203" s="49"/>
      <c r="AA203" s="49"/>
      <c r="AC203" s="34"/>
      <c r="AD203" s="67"/>
      <c r="AE203" s="36"/>
      <c r="AG203" s="73"/>
      <c r="AH203" s="75"/>
      <c r="AJ203" s="34"/>
      <c r="AV203" s="33"/>
      <c r="AY203" s="34"/>
      <c r="AZ203" s="34"/>
    </row>
    <row r="204" spans="1:52" ht="12.75">
      <c r="A204" s="19">
        <v>41487</v>
      </c>
      <c r="B204" s="25">
        <f t="shared" si="109"/>
        <v>0</v>
      </c>
      <c r="C204" s="2"/>
      <c r="D204" s="2"/>
      <c r="E204" s="2"/>
      <c r="F204" s="119">
        <v>22</v>
      </c>
      <c r="G204" s="119">
        <v>9</v>
      </c>
      <c r="H204" s="120">
        <f t="shared" si="101"/>
        <v>44</v>
      </c>
      <c r="I204" s="22">
        <f t="shared" si="102"/>
        <v>0</v>
      </c>
      <c r="J204" s="22">
        <f t="shared" si="103"/>
        <v>0</v>
      </c>
      <c r="K204" s="42">
        <f t="shared" si="104"/>
        <v>0</v>
      </c>
      <c r="L204" s="43">
        <f t="shared" si="105"/>
        <v>0</v>
      </c>
      <c r="M204" s="43">
        <f t="shared" si="106"/>
        <v>0</v>
      </c>
      <c r="N204" s="23">
        <f t="shared" si="107"/>
        <v>0</v>
      </c>
      <c r="O204" s="94">
        <v>1.052845353102178</v>
      </c>
      <c r="P204" s="23">
        <f t="shared" si="108"/>
        <v>0</v>
      </c>
      <c r="Q204" s="4"/>
      <c r="R204" s="3"/>
      <c r="S204" s="20"/>
      <c r="T204" s="3"/>
      <c r="U204" s="9"/>
      <c r="V204" s="70"/>
      <c r="W204" s="71"/>
      <c r="X204" s="72"/>
      <c r="Z204" s="49"/>
      <c r="AA204" s="49"/>
      <c r="AC204" s="34"/>
      <c r="AD204" s="67"/>
      <c r="AE204" s="36"/>
      <c r="AG204" s="73"/>
      <c r="AH204" s="75"/>
      <c r="AJ204" s="34"/>
      <c r="AV204" s="33"/>
      <c r="AY204" s="34"/>
      <c r="AZ204" s="34"/>
    </row>
    <row r="205" spans="1:52" ht="12.75">
      <c r="A205" s="19">
        <v>41518</v>
      </c>
      <c r="B205" s="25">
        <f t="shared" si="109"/>
        <v>0</v>
      </c>
      <c r="C205" s="2"/>
      <c r="D205" s="2"/>
      <c r="E205" s="2"/>
      <c r="F205" s="119">
        <v>21</v>
      </c>
      <c r="G205" s="119">
        <v>9</v>
      </c>
      <c r="H205" s="120">
        <f t="shared" si="101"/>
        <v>42</v>
      </c>
      <c r="I205" s="22">
        <f t="shared" si="102"/>
        <v>0</v>
      </c>
      <c r="J205" s="22">
        <f t="shared" si="103"/>
        <v>0</v>
      </c>
      <c r="K205" s="42">
        <f t="shared" si="104"/>
        <v>0</v>
      </c>
      <c r="L205" s="43">
        <f t="shared" si="105"/>
        <v>0</v>
      </c>
      <c r="M205" s="43">
        <f t="shared" si="106"/>
        <v>0</v>
      </c>
      <c r="N205" s="23">
        <f t="shared" si="107"/>
        <v>0</v>
      </c>
      <c r="O205" s="94">
        <v>1.0527621848895714</v>
      </c>
      <c r="P205" s="23">
        <f t="shared" si="108"/>
        <v>0</v>
      </c>
      <c r="Q205" s="4"/>
      <c r="R205" s="3"/>
      <c r="S205" s="20"/>
      <c r="T205" s="3"/>
      <c r="U205" s="9"/>
      <c r="V205" s="70"/>
      <c r="W205" s="71"/>
      <c r="X205" s="72"/>
      <c r="Z205" s="49"/>
      <c r="AA205" s="49"/>
      <c r="AC205" s="34"/>
      <c r="AD205" s="67"/>
      <c r="AE205" s="36"/>
      <c r="AG205" s="73"/>
      <c r="AH205" s="75"/>
      <c r="AJ205" s="34"/>
      <c r="AV205" s="33"/>
      <c r="AY205" s="34"/>
      <c r="AZ205" s="34"/>
    </row>
    <row r="206" spans="1:52" ht="12.75">
      <c r="A206" s="19">
        <v>41548</v>
      </c>
      <c r="B206" s="25">
        <f t="shared" si="109"/>
        <v>0</v>
      </c>
      <c r="C206" s="2"/>
      <c r="D206" s="2"/>
      <c r="E206" s="2"/>
      <c r="F206" s="119">
        <v>22</v>
      </c>
      <c r="G206" s="119">
        <v>9</v>
      </c>
      <c r="H206" s="120">
        <f t="shared" si="101"/>
        <v>44</v>
      </c>
      <c r="I206" s="22">
        <f t="shared" si="102"/>
        <v>0</v>
      </c>
      <c r="J206" s="22">
        <f t="shared" si="103"/>
        <v>0</v>
      </c>
      <c r="K206" s="42">
        <f t="shared" si="104"/>
        <v>0</v>
      </c>
      <c r="L206" s="43">
        <f t="shared" si="105"/>
        <v>0</v>
      </c>
      <c r="M206" s="43">
        <f t="shared" si="106"/>
        <v>0</v>
      </c>
      <c r="N206" s="23">
        <f t="shared" si="107"/>
        <v>0</v>
      </c>
      <c r="O206" s="94">
        <v>1.0517945339183674</v>
      </c>
      <c r="P206" s="23">
        <f t="shared" si="108"/>
        <v>0</v>
      </c>
      <c r="Q206" s="4"/>
      <c r="R206" s="3"/>
      <c r="S206" s="20"/>
      <c r="T206" s="3"/>
      <c r="U206" s="9"/>
      <c r="V206" s="70"/>
      <c r="W206" s="71"/>
      <c r="X206" s="72"/>
      <c r="Z206" s="49"/>
      <c r="AA206" s="49"/>
      <c r="AC206" s="34"/>
      <c r="AD206" s="67"/>
      <c r="AE206" s="36"/>
      <c r="AG206" s="73"/>
      <c r="AH206" s="75"/>
      <c r="AJ206" s="34"/>
      <c r="AV206" s="33"/>
      <c r="AY206" s="34"/>
      <c r="AZ206" s="34"/>
    </row>
    <row r="207" spans="1:52" ht="12.75">
      <c r="A207" s="19">
        <v>41579</v>
      </c>
      <c r="B207" s="25">
        <f t="shared" si="109"/>
        <v>0</v>
      </c>
      <c r="C207" s="2"/>
      <c r="D207" s="2"/>
      <c r="E207" s="2"/>
      <c r="F207" s="119">
        <v>19</v>
      </c>
      <c r="G207" s="119">
        <v>11</v>
      </c>
      <c r="H207" s="120">
        <f t="shared" si="101"/>
        <v>38</v>
      </c>
      <c r="I207" s="22">
        <f t="shared" si="102"/>
        <v>0</v>
      </c>
      <c r="J207" s="22">
        <f t="shared" si="103"/>
        <v>0</v>
      </c>
      <c r="K207" s="42">
        <f t="shared" si="104"/>
        <v>0</v>
      </c>
      <c r="L207" s="43">
        <f t="shared" si="105"/>
        <v>0</v>
      </c>
      <c r="M207" s="43">
        <f t="shared" si="106"/>
        <v>0</v>
      </c>
      <c r="N207" s="23">
        <f t="shared" si="107"/>
        <v>0</v>
      </c>
      <c r="O207" s="94">
        <v>1.051576857508862</v>
      </c>
      <c r="P207" s="23">
        <f t="shared" si="108"/>
        <v>0</v>
      </c>
      <c r="Q207" s="4"/>
      <c r="R207" s="3"/>
      <c r="S207" s="20"/>
      <c r="T207" s="3"/>
      <c r="U207" s="9"/>
      <c r="V207" s="70"/>
      <c r="W207" s="71"/>
      <c r="X207" s="72"/>
      <c r="Z207" s="49"/>
      <c r="AA207" s="49"/>
      <c r="AC207" s="34"/>
      <c r="AD207" s="67"/>
      <c r="AE207" s="36"/>
      <c r="AG207" s="73"/>
      <c r="AH207" s="75"/>
      <c r="AJ207" s="34"/>
      <c r="AV207" s="33"/>
      <c r="AY207" s="34"/>
      <c r="AZ207" s="34"/>
    </row>
    <row r="208" spans="1:52" ht="12.75">
      <c r="A208" s="19">
        <v>41609</v>
      </c>
      <c r="B208" s="25">
        <f t="shared" si="109"/>
        <v>0</v>
      </c>
      <c r="C208" s="2"/>
      <c r="D208" s="2"/>
      <c r="E208" s="2"/>
      <c r="F208" s="119">
        <v>21</v>
      </c>
      <c r="G208" s="119">
        <v>10</v>
      </c>
      <c r="H208" s="120">
        <f t="shared" si="101"/>
        <v>42</v>
      </c>
      <c r="I208" s="22">
        <f t="shared" si="102"/>
        <v>0</v>
      </c>
      <c r="J208" s="22">
        <f t="shared" si="103"/>
        <v>0</v>
      </c>
      <c r="K208" s="42">
        <f t="shared" si="104"/>
        <v>0</v>
      </c>
      <c r="L208" s="43">
        <f t="shared" si="105"/>
        <v>0</v>
      </c>
      <c r="M208" s="43">
        <f t="shared" si="106"/>
        <v>0</v>
      </c>
      <c r="N208" s="23">
        <f t="shared" si="107"/>
        <v>0</v>
      </c>
      <c r="O208" s="94">
        <v>1.0510576350371537</v>
      </c>
      <c r="P208" s="23">
        <f t="shared" si="108"/>
        <v>0</v>
      </c>
      <c r="Q208" s="4"/>
      <c r="R208" s="3"/>
      <c r="S208" s="20"/>
      <c r="T208" s="3"/>
      <c r="U208" s="9"/>
      <c r="V208" s="70"/>
      <c r="W208" s="71"/>
      <c r="X208" s="72"/>
      <c r="Z208" s="49"/>
      <c r="AA208" s="49"/>
      <c r="AC208" s="34"/>
      <c r="AD208" s="67"/>
      <c r="AE208" s="36"/>
      <c r="AG208" s="73"/>
      <c r="AH208" s="75"/>
      <c r="AJ208" s="34"/>
      <c r="AV208" s="33"/>
      <c r="AY208" s="34"/>
      <c r="AZ208" s="34"/>
    </row>
    <row r="209" spans="1:52" ht="12.75">
      <c r="A209" s="19" t="s">
        <v>2</v>
      </c>
      <c r="B209" s="25">
        <f t="shared" si="109"/>
        <v>0</v>
      </c>
      <c r="C209" s="2"/>
      <c r="D209" s="2"/>
      <c r="E209" s="2"/>
      <c r="F209" s="119">
        <v>21</v>
      </c>
      <c r="G209" s="119">
        <v>10</v>
      </c>
      <c r="H209" s="120">
        <f t="shared" si="101"/>
        <v>42</v>
      </c>
      <c r="I209" s="22">
        <f t="shared" si="102"/>
        <v>0</v>
      </c>
      <c r="J209" s="22">
        <f t="shared" si="103"/>
        <v>0</v>
      </c>
      <c r="K209" s="42">
        <f t="shared" si="104"/>
        <v>0</v>
      </c>
      <c r="L209" s="43">
        <f t="shared" si="105"/>
        <v>0</v>
      </c>
      <c r="M209" s="43">
        <f t="shared" si="106"/>
        <v>0</v>
      </c>
      <c r="N209" s="23">
        <f t="shared" si="107"/>
        <v>0</v>
      </c>
      <c r="O209" s="94">
        <v>1.0510576350371537</v>
      </c>
      <c r="P209" s="23">
        <f t="shared" si="108"/>
        <v>0</v>
      </c>
      <c r="Q209" s="4"/>
      <c r="R209" s="3"/>
      <c r="S209" s="20"/>
      <c r="T209" s="3"/>
      <c r="U209" s="9"/>
      <c r="V209" s="70"/>
      <c r="W209" s="71"/>
      <c r="X209" s="72"/>
      <c r="Z209" s="49"/>
      <c r="AA209" s="49"/>
      <c r="AC209" s="34"/>
      <c r="AD209" s="67"/>
      <c r="AE209" s="36"/>
      <c r="AG209" s="73"/>
      <c r="AH209" s="75"/>
      <c r="AJ209" s="34"/>
      <c r="AV209" s="33"/>
      <c r="AY209" s="34"/>
      <c r="AZ209" s="34"/>
    </row>
    <row r="210" spans="1:52" ht="12.75">
      <c r="A210" s="19">
        <v>41640</v>
      </c>
      <c r="B210" s="25">
        <f t="shared" si="109"/>
        <v>0</v>
      </c>
      <c r="C210" s="2"/>
      <c r="D210" s="2"/>
      <c r="E210" s="2"/>
      <c r="F210" s="119">
        <v>21</v>
      </c>
      <c r="G210" s="119">
        <v>10</v>
      </c>
      <c r="H210" s="120">
        <f t="shared" si="101"/>
        <v>42</v>
      </c>
      <c r="I210" s="22">
        <f t="shared" si="102"/>
        <v>0</v>
      </c>
      <c r="J210" s="22">
        <f t="shared" si="103"/>
        <v>0</v>
      </c>
      <c r="K210" s="42">
        <f t="shared" si="104"/>
        <v>0</v>
      </c>
      <c r="L210" s="43">
        <f t="shared" si="105"/>
        <v>0</v>
      </c>
      <c r="M210" s="43">
        <f t="shared" si="106"/>
        <v>0</v>
      </c>
      <c r="N210" s="23">
        <f t="shared" si="107"/>
        <v>0</v>
      </c>
      <c r="O210" s="94">
        <v>1.0498754752520199</v>
      </c>
      <c r="P210" s="23">
        <f t="shared" si="108"/>
        <v>0</v>
      </c>
      <c r="Q210" s="4"/>
      <c r="R210" s="3"/>
      <c r="S210" s="20"/>
      <c r="T210" s="3"/>
      <c r="U210" s="9"/>
      <c r="V210" s="70"/>
      <c r="W210" s="71"/>
      <c r="X210" s="72"/>
      <c r="Z210" s="49"/>
      <c r="AA210" s="49"/>
      <c r="AC210" s="34"/>
      <c r="AD210" s="67"/>
      <c r="AE210" s="36"/>
      <c r="AG210" s="73"/>
      <c r="AH210" s="75"/>
      <c r="AJ210" s="34"/>
      <c r="AV210" s="33"/>
      <c r="AY210" s="34"/>
      <c r="AZ210" s="34"/>
    </row>
    <row r="211" spans="1:52" ht="12.75">
      <c r="A211" s="19">
        <v>41671</v>
      </c>
      <c r="B211" s="25">
        <f t="shared" si="109"/>
        <v>0</v>
      </c>
      <c r="C211" s="2"/>
      <c r="D211" s="2"/>
      <c r="E211" s="2"/>
      <c r="F211" s="119">
        <v>20</v>
      </c>
      <c r="G211" s="119">
        <v>8</v>
      </c>
      <c r="H211" s="120">
        <f t="shared" si="101"/>
        <v>40</v>
      </c>
      <c r="I211" s="22">
        <f t="shared" si="102"/>
        <v>0</v>
      </c>
      <c r="J211" s="22">
        <f t="shared" si="103"/>
        <v>0</v>
      </c>
      <c r="K211" s="42">
        <f t="shared" si="104"/>
        <v>0</v>
      </c>
      <c r="L211" s="43">
        <f t="shared" si="105"/>
        <v>0</v>
      </c>
      <c r="M211" s="43">
        <f t="shared" si="106"/>
        <v>0</v>
      </c>
      <c r="N211" s="23">
        <f t="shared" si="107"/>
        <v>0</v>
      </c>
      <c r="O211" s="94">
        <v>1.0493119947108607</v>
      </c>
      <c r="P211" s="23">
        <f t="shared" si="108"/>
        <v>0</v>
      </c>
      <c r="Q211" s="4"/>
      <c r="R211" s="3"/>
      <c r="S211" s="20"/>
      <c r="T211" s="3"/>
      <c r="U211" s="9"/>
      <c r="V211" s="70"/>
      <c r="W211" s="71"/>
      <c r="X211" s="72"/>
      <c r="Z211" s="49"/>
      <c r="AA211" s="49"/>
      <c r="AC211" s="34"/>
      <c r="AD211" s="67"/>
      <c r="AE211" s="36"/>
      <c r="AG211" s="73"/>
      <c r="AH211" s="75"/>
      <c r="AJ211" s="34"/>
      <c r="AV211" s="33"/>
      <c r="AY211" s="34"/>
      <c r="AZ211" s="34"/>
    </row>
    <row r="212" spans="1:52" ht="12.75">
      <c r="A212" s="19">
        <v>41699</v>
      </c>
      <c r="B212" s="25">
        <f t="shared" si="109"/>
        <v>0</v>
      </c>
      <c r="C212" s="2"/>
      <c r="D212" s="2"/>
      <c r="E212" s="2"/>
      <c r="F212" s="119">
        <v>19</v>
      </c>
      <c r="G212" s="119">
        <v>12</v>
      </c>
      <c r="H212" s="120">
        <f t="shared" si="101"/>
        <v>38</v>
      </c>
      <c r="I212" s="22">
        <f t="shared" si="102"/>
        <v>0</v>
      </c>
      <c r="J212" s="22">
        <f t="shared" si="103"/>
        <v>0</v>
      </c>
      <c r="K212" s="42">
        <f t="shared" si="104"/>
        <v>0</v>
      </c>
      <c r="L212" s="43">
        <f t="shared" si="105"/>
        <v>0</v>
      </c>
      <c r="M212" s="43">
        <f t="shared" si="106"/>
        <v>0</v>
      </c>
      <c r="N212" s="23">
        <f t="shared" si="107"/>
        <v>0</v>
      </c>
      <c r="O212" s="94">
        <v>1.0490329519456427</v>
      </c>
      <c r="P212" s="23">
        <f t="shared" si="108"/>
        <v>0</v>
      </c>
      <c r="Q212" s="4"/>
      <c r="R212" s="3"/>
      <c r="S212" s="20"/>
      <c r="T212" s="3"/>
      <c r="U212" s="9"/>
      <c r="V212" s="70"/>
      <c r="W212" s="71"/>
      <c r="X212" s="72"/>
      <c r="Z212" s="49"/>
      <c r="AA212" s="49"/>
      <c r="AC212" s="34"/>
      <c r="AD212" s="67"/>
      <c r="AE212" s="36"/>
      <c r="AG212" s="73"/>
      <c r="AH212" s="75"/>
      <c r="AJ212" s="34"/>
      <c r="AV212" s="33"/>
      <c r="AY212" s="34"/>
      <c r="AZ212" s="34"/>
    </row>
    <row r="213" spans="1:52" ht="12.75">
      <c r="A213" s="19">
        <v>41730</v>
      </c>
      <c r="B213" s="25">
        <f t="shared" si="109"/>
        <v>0</v>
      </c>
      <c r="C213" s="2"/>
      <c r="D213" s="2"/>
      <c r="E213" s="2"/>
      <c r="F213" s="119">
        <v>20</v>
      </c>
      <c r="G213" s="119">
        <v>10</v>
      </c>
      <c r="H213" s="120">
        <f t="shared" si="101"/>
        <v>40</v>
      </c>
      <c r="I213" s="22">
        <f t="shared" si="102"/>
        <v>0</v>
      </c>
      <c r="J213" s="22">
        <f t="shared" si="103"/>
        <v>0</v>
      </c>
      <c r="K213" s="42">
        <f t="shared" si="104"/>
        <v>0</v>
      </c>
      <c r="L213" s="43">
        <f t="shared" si="105"/>
        <v>0</v>
      </c>
      <c r="M213" s="43">
        <f t="shared" si="106"/>
        <v>0</v>
      </c>
      <c r="N213" s="23">
        <f t="shared" si="107"/>
        <v>0</v>
      </c>
      <c r="O213" s="94">
        <v>1.0485516667306136</v>
      </c>
      <c r="P213" s="23">
        <f t="shared" si="108"/>
        <v>0</v>
      </c>
      <c r="Q213" s="4"/>
      <c r="R213" s="3"/>
      <c r="S213" s="20"/>
      <c r="T213" s="3"/>
      <c r="U213" s="9"/>
      <c r="V213" s="70"/>
      <c r="W213" s="71"/>
      <c r="X213" s="72"/>
      <c r="Z213" s="49"/>
      <c r="AA213" s="49"/>
      <c r="AC213" s="34"/>
      <c r="AD213" s="67"/>
      <c r="AE213" s="36"/>
      <c r="AG213" s="73"/>
      <c r="AH213" s="75"/>
      <c r="AJ213" s="34"/>
      <c r="AV213" s="33"/>
      <c r="AY213" s="34"/>
      <c r="AZ213" s="34"/>
    </row>
    <row r="214" spans="1:52" ht="12.75">
      <c r="A214" s="19">
        <v>41760</v>
      </c>
      <c r="B214" s="25">
        <f t="shared" si="109"/>
        <v>0</v>
      </c>
      <c r="C214" s="2"/>
      <c r="D214" s="2"/>
      <c r="E214" s="2"/>
      <c r="F214" s="119">
        <v>21</v>
      </c>
      <c r="G214" s="119">
        <v>10</v>
      </c>
      <c r="H214" s="120">
        <f t="shared" si="101"/>
        <v>42</v>
      </c>
      <c r="I214" s="22">
        <f t="shared" si="102"/>
        <v>0</v>
      </c>
      <c r="J214" s="22">
        <f t="shared" si="103"/>
        <v>0</v>
      </c>
      <c r="K214" s="42">
        <f t="shared" si="104"/>
        <v>0</v>
      </c>
      <c r="L214" s="43">
        <f t="shared" si="105"/>
        <v>0</v>
      </c>
      <c r="M214" s="43">
        <f t="shared" si="106"/>
        <v>0</v>
      </c>
      <c r="N214" s="23">
        <f t="shared" si="107"/>
        <v>0</v>
      </c>
      <c r="O214" s="94">
        <v>1.047918723821425</v>
      </c>
      <c r="P214" s="23">
        <f t="shared" si="108"/>
        <v>0</v>
      </c>
      <c r="Q214" s="4"/>
      <c r="R214" s="3"/>
      <c r="S214" s="20"/>
      <c r="T214" s="3"/>
      <c r="U214" s="9"/>
      <c r="V214" s="70"/>
      <c r="W214" s="71"/>
      <c r="X214" s="72"/>
      <c r="Z214" s="49"/>
      <c r="AA214" s="49"/>
      <c r="AC214" s="34"/>
      <c r="AD214" s="67"/>
      <c r="AE214" s="36"/>
      <c r="AG214" s="73"/>
      <c r="AH214" s="75"/>
      <c r="AJ214" s="34"/>
      <c r="AV214" s="33"/>
      <c r="AY214" s="34"/>
      <c r="AZ214" s="34"/>
    </row>
    <row r="215" spans="1:52" ht="12.75">
      <c r="A215" s="19">
        <v>41791</v>
      </c>
      <c r="B215" s="25">
        <f t="shared" si="109"/>
        <v>0</v>
      </c>
      <c r="C215" s="2"/>
      <c r="D215" s="2"/>
      <c r="E215" s="2"/>
      <c r="F215" s="119">
        <v>20</v>
      </c>
      <c r="G215" s="119">
        <v>10</v>
      </c>
      <c r="H215" s="120">
        <f t="shared" si="101"/>
        <v>40</v>
      </c>
      <c r="I215" s="22">
        <f t="shared" si="102"/>
        <v>0</v>
      </c>
      <c r="J215" s="22">
        <f t="shared" si="103"/>
        <v>0</v>
      </c>
      <c r="K215" s="42">
        <f t="shared" si="104"/>
        <v>0</v>
      </c>
      <c r="L215" s="43">
        <f t="shared" si="105"/>
        <v>0</v>
      </c>
      <c r="M215" s="43">
        <f t="shared" si="106"/>
        <v>0</v>
      </c>
      <c r="N215" s="23">
        <f t="shared" si="107"/>
        <v>0</v>
      </c>
      <c r="O215" s="94">
        <v>1.047431668095761</v>
      </c>
      <c r="P215" s="23">
        <f t="shared" si="108"/>
        <v>0</v>
      </c>
      <c r="Q215" s="4"/>
      <c r="R215" s="3"/>
      <c r="S215" s="20"/>
      <c r="T215" s="3"/>
      <c r="U215" s="9"/>
      <c r="V215" s="70"/>
      <c r="W215" s="71"/>
      <c r="X215" s="72"/>
      <c r="Z215" s="49"/>
      <c r="AA215" s="49"/>
      <c r="AC215" s="34"/>
      <c r="AD215" s="67"/>
      <c r="AE215" s="36"/>
      <c r="AG215" s="73"/>
      <c r="AH215" s="75"/>
      <c r="AJ215" s="34"/>
      <c r="AV215" s="33"/>
      <c r="AY215" s="34"/>
      <c r="AZ215" s="34"/>
    </row>
    <row r="216" spans="1:52" ht="12.75">
      <c r="A216" s="19">
        <v>41821</v>
      </c>
      <c r="B216" s="25">
        <f t="shared" si="109"/>
        <v>0</v>
      </c>
      <c r="C216" s="2"/>
      <c r="D216" s="2"/>
      <c r="E216" s="2"/>
      <c r="F216" s="119">
        <v>23</v>
      </c>
      <c r="G216" s="119">
        <v>8</v>
      </c>
      <c r="H216" s="120">
        <f t="shared" si="101"/>
        <v>46</v>
      </c>
      <c r="I216" s="22">
        <f t="shared" si="102"/>
        <v>0</v>
      </c>
      <c r="J216" s="22">
        <f t="shared" si="103"/>
        <v>0</v>
      </c>
      <c r="K216" s="42">
        <f t="shared" si="104"/>
        <v>0</v>
      </c>
      <c r="L216" s="43">
        <f t="shared" si="105"/>
        <v>0</v>
      </c>
      <c r="M216" s="43">
        <f t="shared" si="106"/>
        <v>0</v>
      </c>
      <c r="N216" s="23">
        <f t="shared" si="107"/>
        <v>0</v>
      </c>
      <c r="O216" s="94">
        <v>1.0463288375010342</v>
      </c>
      <c r="P216" s="23">
        <f t="shared" si="108"/>
        <v>0</v>
      </c>
      <c r="Q216" s="4"/>
      <c r="R216" s="3"/>
      <c r="S216" s="20"/>
      <c r="T216" s="3"/>
      <c r="U216" s="9"/>
      <c r="V216" s="70"/>
      <c r="W216" s="71"/>
      <c r="X216" s="72"/>
      <c r="Z216" s="49"/>
      <c r="AA216" s="49"/>
      <c r="AC216" s="34"/>
      <c r="AD216" s="67"/>
      <c r="AE216" s="36"/>
      <c r="AG216" s="73"/>
      <c r="AH216" s="75"/>
      <c r="AJ216" s="34"/>
      <c r="AV216" s="33"/>
      <c r="AY216" s="34"/>
      <c r="AZ216" s="34"/>
    </row>
    <row r="217" spans="1:52" ht="12.75">
      <c r="A217" s="19">
        <v>41852</v>
      </c>
      <c r="B217" s="25">
        <f t="shared" si="109"/>
        <v>0</v>
      </c>
      <c r="C217" s="2"/>
      <c r="D217" s="2"/>
      <c r="E217" s="2"/>
      <c r="F217" s="119">
        <v>21</v>
      </c>
      <c r="G217" s="119">
        <v>10</v>
      </c>
      <c r="H217" s="120">
        <f t="shared" si="101"/>
        <v>42</v>
      </c>
      <c r="I217" s="22">
        <f t="shared" si="102"/>
        <v>0</v>
      </c>
      <c r="J217" s="22">
        <f t="shared" si="103"/>
        <v>0</v>
      </c>
      <c r="K217" s="42">
        <f t="shared" si="104"/>
        <v>0</v>
      </c>
      <c r="L217" s="43">
        <f t="shared" si="105"/>
        <v>0</v>
      </c>
      <c r="M217" s="43">
        <f t="shared" si="106"/>
        <v>0</v>
      </c>
      <c r="N217" s="23">
        <f t="shared" si="107"/>
        <v>0</v>
      </c>
      <c r="O217" s="94">
        <v>1.0456993265064776</v>
      </c>
      <c r="P217" s="23">
        <f t="shared" si="108"/>
        <v>0</v>
      </c>
      <c r="Q217" s="4"/>
      <c r="R217" s="3"/>
      <c r="S217" s="20"/>
      <c r="T217" s="3"/>
      <c r="U217" s="9"/>
      <c r="V217" s="70"/>
      <c r="W217" s="71"/>
      <c r="X217" s="72"/>
      <c r="Z217" s="49"/>
      <c r="AA217" s="49"/>
      <c r="AC217" s="34"/>
      <c r="AD217" s="67"/>
      <c r="AE217" s="36"/>
      <c r="AG217" s="73"/>
      <c r="AH217" s="75"/>
      <c r="AJ217" s="34"/>
      <c r="AV217" s="33"/>
      <c r="AY217" s="34"/>
      <c r="AZ217" s="34"/>
    </row>
    <row r="218" spans="1:52" ht="12.75">
      <c r="A218" s="19">
        <v>41883</v>
      </c>
      <c r="B218" s="25">
        <f>+B217</f>
        <v>0</v>
      </c>
      <c r="C218" s="2"/>
      <c r="D218" s="2"/>
      <c r="E218" s="2"/>
      <c r="F218" s="119">
        <v>22</v>
      </c>
      <c r="G218" s="119">
        <v>8</v>
      </c>
      <c r="H218" s="120">
        <f t="shared" si="101"/>
        <v>44</v>
      </c>
      <c r="I218" s="22">
        <f t="shared" si="102"/>
        <v>0</v>
      </c>
      <c r="J218" s="22">
        <f t="shared" si="103"/>
        <v>0</v>
      </c>
      <c r="K218" s="42">
        <f t="shared" si="104"/>
        <v>0</v>
      </c>
      <c r="L218" s="43">
        <f t="shared" si="105"/>
        <v>0</v>
      </c>
      <c r="M218" s="43">
        <f t="shared" si="106"/>
        <v>0</v>
      </c>
      <c r="N218" s="23">
        <f t="shared" si="107"/>
        <v>0</v>
      </c>
      <c r="O218" s="94">
        <v>1.0447872272570822</v>
      </c>
      <c r="P218" s="23">
        <f t="shared" si="108"/>
        <v>0</v>
      </c>
      <c r="Q218" s="4"/>
      <c r="R218" s="3"/>
      <c r="S218" s="20"/>
      <c r="T218" s="3"/>
      <c r="U218" s="9"/>
      <c r="V218" s="70"/>
      <c r="W218" s="71"/>
      <c r="X218" s="72"/>
      <c r="Z218" s="49"/>
      <c r="AA218" s="49"/>
      <c r="AC218" s="34"/>
      <c r="AD218" s="67"/>
      <c r="AE218" s="36"/>
      <c r="AG218" s="73"/>
      <c r="AH218" s="75"/>
      <c r="AJ218" s="34"/>
      <c r="AV218" s="33"/>
      <c r="AY218" s="34"/>
      <c r="AZ218" s="34"/>
    </row>
    <row r="219" spans="1:52" ht="12.75">
      <c r="A219" s="19">
        <v>41913</v>
      </c>
      <c r="B219" s="25">
        <f aca="true" t="shared" si="110" ref="B219:B251">+B218</f>
        <v>0</v>
      </c>
      <c r="C219" s="2"/>
      <c r="D219" s="2"/>
      <c r="E219" s="2"/>
      <c r="F219" s="119">
        <v>22</v>
      </c>
      <c r="G219" s="119">
        <v>9</v>
      </c>
      <c r="H219" s="120">
        <f t="shared" si="101"/>
        <v>44</v>
      </c>
      <c r="I219" s="22">
        <f t="shared" si="102"/>
        <v>0</v>
      </c>
      <c r="J219" s="22">
        <f t="shared" si="103"/>
        <v>0</v>
      </c>
      <c r="K219" s="42">
        <f t="shared" si="104"/>
        <v>0</v>
      </c>
      <c r="L219" s="43">
        <f t="shared" si="105"/>
        <v>0</v>
      </c>
      <c r="M219" s="43">
        <f t="shared" si="106"/>
        <v>0</v>
      </c>
      <c r="N219" s="23">
        <f t="shared" si="107"/>
        <v>0</v>
      </c>
      <c r="O219" s="94">
        <v>1.0437038626476547</v>
      </c>
      <c r="P219" s="23">
        <f t="shared" si="108"/>
        <v>0</v>
      </c>
      <c r="Q219" s="4"/>
      <c r="R219" s="3"/>
      <c r="S219" s="20"/>
      <c r="T219" s="3"/>
      <c r="U219" s="9"/>
      <c r="V219" s="70"/>
      <c r="W219" s="71"/>
      <c r="X219" s="72"/>
      <c r="Z219" s="49"/>
      <c r="AA219" s="49"/>
      <c r="AC219" s="34"/>
      <c r="AD219" s="67"/>
      <c r="AE219" s="36"/>
      <c r="AG219" s="73"/>
      <c r="AH219" s="75"/>
      <c r="AJ219" s="34"/>
      <c r="AV219" s="33"/>
      <c r="AY219" s="34"/>
      <c r="AZ219" s="34"/>
    </row>
    <row r="220" spans="1:52" ht="12.75">
      <c r="A220" s="19">
        <v>41944</v>
      </c>
      <c r="B220" s="25">
        <f t="shared" si="110"/>
        <v>0</v>
      </c>
      <c r="C220" s="2"/>
      <c r="D220" s="2"/>
      <c r="E220" s="2"/>
      <c r="F220" s="119">
        <v>19</v>
      </c>
      <c r="G220" s="119">
        <v>11</v>
      </c>
      <c r="H220" s="120">
        <f t="shared" si="101"/>
        <v>38</v>
      </c>
      <c r="I220" s="22">
        <f t="shared" si="102"/>
        <v>0</v>
      </c>
      <c r="J220" s="22">
        <f t="shared" si="103"/>
        <v>0</v>
      </c>
      <c r="K220" s="42">
        <f t="shared" si="104"/>
        <v>0</v>
      </c>
      <c r="L220" s="43">
        <f t="shared" si="105"/>
        <v>0</v>
      </c>
      <c r="M220" s="43">
        <f t="shared" si="106"/>
        <v>0</v>
      </c>
      <c r="N220" s="23">
        <f t="shared" si="107"/>
        <v>0</v>
      </c>
      <c r="O220" s="94">
        <v>1.043199997049079</v>
      </c>
      <c r="P220" s="23">
        <f t="shared" si="108"/>
        <v>0</v>
      </c>
      <c r="Q220" s="4"/>
      <c r="R220" s="3"/>
      <c r="S220" s="20"/>
      <c r="T220" s="3"/>
      <c r="U220" s="9"/>
      <c r="V220" s="70"/>
      <c r="W220" s="71"/>
      <c r="X220" s="72"/>
      <c r="Z220" s="49"/>
      <c r="AA220" s="49"/>
      <c r="AC220" s="34"/>
      <c r="AD220" s="67"/>
      <c r="AE220" s="36"/>
      <c r="AG220" s="73"/>
      <c r="AH220" s="75"/>
      <c r="AJ220" s="34"/>
      <c r="AV220" s="33"/>
      <c r="AY220" s="34"/>
      <c r="AZ220" s="34"/>
    </row>
    <row r="221" spans="1:52" ht="12.75">
      <c r="A221" s="19">
        <v>41974</v>
      </c>
      <c r="B221" s="25">
        <f t="shared" si="110"/>
        <v>0</v>
      </c>
      <c r="C221" s="2"/>
      <c r="D221" s="2"/>
      <c r="E221" s="2"/>
      <c r="F221" s="119">
        <v>22</v>
      </c>
      <c r="G221" s="119">
        <v>9</v>
      </c>
      <c r="H221" s="120">
        <f t="shared" si="101"/>
        <v>44</v>
      </c>
      <c r="I221" s="22">
        <f t="shared" si="102"/>
        <v>0</v>
      </c>
      <c r="J221" s="22">
        <f t="shared" si="103"/>
        <v>0</v>
      </c>
      <c r="K221" s="42">
        <f t="shared" si="104"/>
        <v>0</v>
      </c>
      <c r="L221" s="43">
        <f t="shared" si="105"/>
        <v>0</v>
      </c>
      <c r="M221" s="43">
        <f t="shared" si="106"/>
        <v>0</v>
      </c>
      <c r="N221" s="23">
        <f t="shared" si="107"/>
        <v>0</v>
      </c>
      <c r="O221" s="94">
        <v>1.042102662944998</v>
      </c>
      <c r="P221" s="23">
        <f t="shared" si="108"/>
        <v>0</v>
      </c>
      <c r="Q221" s="4"/>
      <c r="R221" s="3"/>
      <c r="S221" s="20"/>
      <c r="T221" s="3"/>
      <c r="U221" s="9"/>
      <c r="V221" s="70"/>
      <c r="W221" s="71"/>
      <c r="X221" s="72"/>
      <c r="Z221" s="49"/>
      <c r="AA221" s="49"/>
      <c r="AC221" s="34"/>
      <c r="AD221" s="67"/>
      <c r="AE221" s="36"/>
      <c r="AG221" s="73"/>
      <c r="AH221" s="75"/>
      <c r="AJ221" s="34"/>
      <c r="AV221" s="33"/>
      <c r="AY221" s="34"/>
      <c r="AZ221" s="34"/>
    </row>
    <row r="222" spans="1:52" ht="12.75">
      <c r="A222" s="19" t="s">
        <v>2</v>
      </c>
      <c r="B222" s="25">
        <f t="shared" si="110"/>
        <v>0</v>
      </c>
      <c r="C222" s="2"/>
      <c r="D222" s="2"/>
      <c r="E222" s="2"/>
      <c r="F222" s="119">
        <v>22</v>
      </c>
      <c r="G222" s="119">
        <v>9</v>
      </c>
      <c r="H222" s="120">
        <f t="shared" si="101"/>
        <v>44</v>
      </c>
      <c r="I222" s="22">
        <f t="shared" si="102"/>
        <v>0</v>
      </c>
      <c r="J222" s="22">
        <f t="shared" si="103"/>
        <v>0</v>
      </c>
      <c r="K222" s="42">
        <f t="shared" si="104"/>
        <v>0</v>
      </c>
      <c r="L222" s="43">
        <f t="shared" si="105"/>
        <v>0</v>
      </c>
      <c r="M222" s="43">
        <f t="shared" si="106"/>
        <v>0</v>
      </c>
      <c r="N222" s="23">
        <f t="shared" si="107"/>
        <v>0</v>
      </c>
      <c r="O222" s="94">
        <v>1.042102662944998</v>
      </c>
      <c r="P222" s="23">
        <f t="shared" si="108"/>
        <v>0</v>
      </c>
      <c r="Q222" s="4"/>
      <c r="R222" s="3"/>
      <c r="S222" s="20"/>
      <c r="T222" s="3"/>
      <c r="U222" s="9"/>
      <c r="V222" s="70"/>
      <c r="W222" s="71"/>
      <c r="X222" s="72"/>
      <c r="Z222" s="49"/>
      <c r="AA222" s="49"/>
      <c r="AC222" s="34"/>
      <c r="AD222" s="67"/>
      <c r="AE222" s="36"/>
      <c r="AG222" s="73"/>
      <c r="AH222" s="75"/>
      <c r="AJ222" s="34"/>
      <c r="AV222" s="33"/>
      <c r="AY222" s="34"/>
      <c r="AZ222" s="34"/>
    </row>
    <row r="223" spans="1:52" ht="12.75">
      <c r="A223" s="19">
        <v>42005</v>
      </c>
      <c r="B223" s="25">
        <f t="shared" si="110"/>
        <v>0</v>
      </c>
      <c r="C223" s="2"/>
      <c r="D223" s="2"/>
      <c r="E223" s="2"/>
      <c r="F223" s="119">
        <v>20</v>
      </c>
      <c r="G223" s="119">
        <v>11</v>
      </c>
      <c r="H223" s="120">
        <f t="shared" si="101"/>
        <v>40</v>
      </c>
      <c r="I223" s="22">
        <f t="shared" si="102"/>
        <v>0</v>
      </c>
      <c r="J223" s="22">
        <f t="shared" si="103"/>
        <v>0</v>
      </c>
      <c r="K223" s="42">
        <f t="shared" si="104"/>
        <v>0</v>
      </c>
      <c r="L223" s="43">
        <f t="shared" si="105"/>
        <v>0</v>
      </c>
      <c r="M223" s="43">
        <f t="shared" si="106"/>
        <v>0</v>
      </c>
      <c r="N223" s="23">
        <f t="shared" si="107"/>
        <v>0</v>
      </c>
      <c r="O223" s="94">
        <v>1.0411884994424876</v>
      </c>
      <c r="P223" s="23">
        <f t="shared" si="108"/>
        <v>0</v>
      </c>
      <c r="Q223" s="4"/>
      <c r="R223" s="3"/>
      <c r="S223" s="20"/>
      <c r="T223" s="3"/>
      <c r="U223" s="9"/>
      <c r="V223" s="70"/>
      <c r="W223" s="71"/>
      <c r="X223" s="72"/>
      <c r="Z223" s="49"/>
      <c r="AA223" s="49"/>
      <c r="AC223" s="34"/>
      <c r="AD223" s="67"/>
      <c r="AE223" s="36"/>
      <c r="AG223" s="73"/>
      <c r="AH223" s="75"/>
      <c r="AJ223" s="34"/>
      <c r="AV223" s="33"/>
      <c r="AY223" s="34"/>
      <c r="AZ223" s="34"/>
    </row>
    <row r="224" spans="1:52" ht="12.75">
      <c r="A224" s="19">
        <v>42036</v>
      </c>
      <c r="B224" s="25">
        <f t="shared" si="110"/>
        <v>0</v>
      </c>
      <c r="C224" s="2"/>
      <c r="D224" s="2"/>
      <c r="E224" s="2"/>
      <c r="F224" s="119">
        <v>18</v>
      </c>
      <c r="G224" s="119">
        <v>10</v>
      </c>
      <c r="H224" s="120">
        <f t="shared" si="101"/>
        <v>36</v>
      </c>
      <c r="I224" s="22">
        <f t="shared" si="102"/>
        <v>0</v>
      </c>
      <c r="J224" s="22">
        <f t="shared" si="103"/>
        <v>0</v>
      </c>
      <c r="K224" s="42">
        <f t="shared" si="104"/>
        <v>0</v>
      </c>
      <c r="L224" s="43">
        <f t="shared" si="105"/>
        <v>0</v>
      </c>
      <c r="M224" s="43">
        <f t="shared" si="106"/>
        <v>0</v>
      </c>
      <c r="N224" s="23">
        <f t="shared" si="107"/>
        <v>0</v>
      </c>
      <c r="O224" s="94">
        <v>1.0410136091561495</v>
      </c>
      <c r="P224" s="23">
        <f t="shared" si="108"/>
        <v>0</v>
      </c>
      <c r="Q224" s="4"/>
      <c r="R224" s="3"/>
      <c r="S224" s="20"/>
      <c r="T224" s="3"/>
      <c r="U224" s="9"/>
      <c r="V224" s="70"/>
      <c r="W224" s="71"/>
      <c r="X224" s="72"/>
      <c r="Z224" s="49"/>
      <c r="AA224" s="49"/>
      <c r="AC224" s="34"/>
      <c r="AD224" s="67"/>
      <c r="AE224" s="36"/>
      <c r="AG224" s="73"/>
      <c r="AH224" s="75"/>
      <c r="AJ224" s="34"/>
      <c r="AV224" s="33"/>
      <c r="AY224" s="34"/>
      <c r="AZ224" s="34"/>
    </row>
    <row r="225" spans="1:52" ht="12.75">
      <c r="A225" s="19">
        <v>42064</v>
      </c>
      <c r="B225" s="25">
        <f t="shared" si="110"/>
        <v>0</v>
      </c>
      <c r="C225" s="2"/>
      <c r="D225" s="2"/>
      <c r="E225" s="2"/>
      <c r="F225" s="119">
        <v>22</v>
      </c>
      <c r="G225" s="119">
        <v>9</v>
      </c>
      <c r="H225" s="120">
        <f t="shared" si="101"/>
        <v>44</v>
      </c>
      <c r="I225" s="22">
        <f t="shared" si="102"/>
        <v>0</v>
      </c>
      <c r="J225" s="22">
        <f t="shared" si="103"/>
        <v>0</v>
      </c>
      <c r="K225" s="42">
        <f t="shared" si="104"/>
        <v>0</v>
      </c>
      <c r="L225" s="43">
        <f t="shared" si="105"/>
        <v>0</v>
      </c>
      <c r="M225" s="43">
        <f t="shared" si="106"/>
        <v>0</v>
      </c>
      <c r="N225" s="23">
        <f t="shared" si="107"/>
        <v>0</v>
      </c>
      <c r="O225" s="94">
        <v>1.0396662017586706</v>
      </c>
      <c r="P225" s="23">
        <f t="shared" si="108"/>
        <v>0</v>
      </c>
      <c r="Q225" s="4"/>
      <c r="R225" s="3"/>
      <c r="S225" s="20"/>
      <c r="T225" s="3"/>
      <c r="U225" s="9"/>
      <c r="V225" s="70"/>
      <c r="W225" s="71"/>
      <c r="X225" s="72"/>
      <c r="Z225" s="49"/>
      <c r="AA225" s="49"/>
      <c r="AC225" s="34"/>
      <c r="AD225" s="67"/>
      <c r="AE225" s="36"/>
      <c r="AG225" s="73"/>
      <c r="AH225" s="75"/>
      <c r="AJ225" s="34"/>
      <c r="AV225" s="33"/>
      <c r="AY225" s="34"/>
      <c r="AZ225" s="34"/>
    </row>
    <row r="226" spans="1:52" ht="12.75">
      <c r="A226" s="19">
        <v>42095</v>
      </c>
      <c r="B226" s="25">
        <f t="shared" si="110"/>
        <v>0</v>
      </c>
      <c r="C226" s="2"/>
      <c r="D226" s="2"/>
      <c r="E226" s="2"/>
      <c r="F226" s="119">
        <v>20</v>
      </c>
      <c r="G226" s="119">
        <v>10</v>
      </c>
      <c r="H226" s="120">
        <f t="shared" si="101"/>
        <v>40</v>
      </c>
      <c r="I226" s="22">
        <f t="shared" si="102"/>
        <v>0</v>
      </c>
      <c r="J226" s="22">
        <f t="shared" si="103"/>
        <v>0</v>
      </c>
      <c r="K226" s="42">
        <f t="shared" si="104"/>
        <v>0</v>
      </c>
      <c r="L226" s="43">
        <f t="shared" si="105"/>
        <v>0</v>
      </c>
      <c r="M226" s="43">
        <f t="shared" si="106"/>
        <v>0</v>
      </c>
      <c r="N226" s="23">
        <f t="shared" si="107"/>
        <v>0</v>
      </c>
      <c r="O226" s="94">
        <v>1.038550798201402</v>
      </c>
      <c r="P226" s="23">
        <f t="shared" si="108"/>
        <v>0</v>
      </c>
      <c r="Q226" s="4"/>
      <c r="R226" s="3"/>
      <c r="S226" s="20"/>
      <c r="T226" s="3"/>
      <c r="U226" s="9"/>
      <c r="V226" s="70"/>
      <c r="W226" s="71"/>
      <c r="X226" s="72"/>
      <c r="Z226" s="49"/>
      <c r="AA226" s="49"/>
      <c r="AC226" s="34"/>
      <c r="AD226" s="67"/>
      <c r="AE226" s="36"/>
      <c r="AG226" s="73"/>
      <c r="AH226" s="75"/>
      <c r="AJ226" s="34"/>
      <c r="AV226" s="33"/>
      <c r="AY226" s="34"/>
      <c r="AZ226" s="34"/>
    </row>
    <row r="227" spans="1:52" ht="12.75">
      <c r="A227" s="19">
        <v>42125</v>
      </c>
      <c r="B227" s="25">
        <f t="shared" si="110"/>
        <v>0</v>
      </c>
      <c r="C227" s="2"/>
      <c r="D227" s="2"/>
      <c r="E227" s="2"/>
      <c r="F227" s="119">
        <v>20</v>
      </c>
      <c r="G227" s="119">
        <v>11</v>
      </c>
      <c r="H227" s="120">
        <f t="shared" si="101"/>
        <v>40</v>
      </c>
      <c r="I227" s="22">
        <f t="shared" si="102"/>
        <v>0</v>
      </c>
      <c r="J227" s="22">
        <f t="shared" si="103"/>
        <v>0</v>
      </c>
      <c r="K227" s="42">
        <f t="shared" si="104"/>
        <v>0</v>
      </c>
      <c r="L227" s="43">
        <f t="shared" si="105"/>
        <v>0</v>
      </c>
      <c r="M227" s="43">
        <f t="shared" si="106"/>
        <v>0</v>
      </c>
      <c r="N227" s="23">
        <f t="shared" si="107"/>
        <v>0</v>
      </c>
      <c r="O227" s="94">
        <v>1.037354728199788</v>
      </c>
      <c r="P227" s="23">
        <f t="shared" si="108"/>
        <v>0</v>
      </c>
      <c r="Q227" s="4"/>
      <c r="R227" s="3"/>
      <c r="S227" s="20"/>
      <c r="T227" s="3"/>
      <c r="U227" s="9"/>
      <c r="V227" s="70"/>
      <c r="W227" s="71"/>
      <c r="X227" s="72"/>
      <c r="Z227" s="49"/>
      <c r="AA227" s="49"/>
      <c r="AC227" s="34"/>
      <c r="AD227" s="67"/>
      <c r="AE227" s="36"/>
      <c r="AG227" s="73"/>
      <c r="AH227" s="75"/>
      <c r="AJ227" s="34"/>
      <c r="AV227" s="33"/>
      <c r="AY227" s="34"/>
      <c r="AZ227" s="34"/>
    </row>
    <row r="228" spans="1:52" ht="12.75">
      <c r="A228" s="19">
        <v>42156</v>
      </c>
      <c r="B228" s="25">
        <f t="shared" si="110"/>
        <v>0</v>
      </c>
      <c r="C228" s="2"/>
      <c r="D228" s="2"/>
      <c r="E228" s="2"/>
      <c r="F228" s="119">
        <v>21</v>
      </c>
      <c r="G228" s="119">
        <v>9</v>
      </c>
      <c r="H228" s="120">
        <f t="shared" si="101"/>
        <v>42</v>
      </c>
      <c r="I228" s="22">
        <f t="shared" si="102"/>
        <v>0</v>
      </c>
      <c r="J228" s="22">
        <f t="shared" si="103"/>
        <v>0</v>
      </c>
      <c r="K228" s="42">
        <f t="shared" si="104"/>
        <v>0</v>
      </c>
      <c r="L228" s="43">
        <f t="shared" si="105"/>
        <v>0</v>
      </c>
      <c r="M228" s="43">
        <f t="shared" si="106"/>
        <v>0</v>
      </c>
      <c r="N228" s="23">
        <f t="shared" si="107"/>
        <v>0</v>
      </c>
      <c r="O228" s="94">
        <v>1.0354774076597006</v>
      </c>
      <c r="P228" s="23">
        <f t="shared" si="108"/>
        <v>0</v>
      </c>
      <c r="Q228" s="4"/>
      <c r="R228" s="3"/>
      <c r="S228" s="20"/>
      <c r="T228" s="3"/>
      <c r="U228" s="9"/>
      <c r="V228" s="70"/>
      <c r="W228" s="71"/>
      <c r="X228" s="72"/>
      <c r="Z228" s="49"/>
      <c r="AA228" s="49"/>
      <c r="AC228" s="34"/>
      <c r="AD228" s="67"/>
      <c r="AE228" s="36"/>
      <c r="AG228" s="73"/>
      <c r="AH228" s="75"/>
      <c r="AJ228" s="34"/>
      <c r="AV228" s="33"/>
      <c r="AY228" s="34"/>
      <c r="AZ228" s="34"/>
    </row>
    <row r="229" spans="1:52" ht="12.75">
      <c r="A229" s="19">
        <v>42186</v>
      </c>
      <c r="B229" s="25">
        <f t="shared" si="110"/>
        <v>0</v>
      </c>
      <c r="C229" s="2"/>
      <c r="D229" s="2"/>
      <c r="E229" s="2"/>
      <c r="F229" s="119">
        <v>23</v>
      </c>
      <c r="G229" s="119">
        <v>8</v>
      </c>
      <c r="H229" s="120">
        <f>2*F229</f>
        <v>46</v>
      </c>
      <c r="I229" s="22">
        <f t="shared" si="102"/>
        <v>0</v>
      </c>
      <c r="J229" s="22">
        <f t="shared" si="103"/>
        <v>0</v>
      </c>
      <c r="K229" s="42">
        <f t="shared" si="104"/>
        <v>0</v>
      </c>
      <c r="L229" s="43">
        <f t="shared" si="105"/>
        <v>0</v>
      </c>
      <c r="M229" s="43">
        <f t="shared" si="106"/>
        <v>0</v>
      </c>
      <c r="N229" s="23">
        <f t="shared" si="107"/>
        <v>0</v>
      </c>
      <c r="O229" s="94">
        <v>1.033096121100564</v>
      </c>
      <c r="P229" s="23">
        <f t="shared" si="108"/>
        <v>0</v>
      </c>
      <c r="Q229" s="4"/>
      <c r="R229" s="3"/>
      <c r="S229" s="20"/>
      <c r="T229" s="3"/>
      <c r="U229" s="9"/>
      <c r="V229" s="70"/>
      <c r="W229" s="71"/>
      <c r="X229" s="72"/>
      <c r="Z229" s="49"/>
      <c r="AA229" s="49"/>
      <c r="AC229" s="34"/>
      <c r="AD229" s="67"/>
      <c r="AE229" s="36"/>
      <c r="AG229" s="73"/>
      <c r="AH229" s="75"/>
      <c r="AJ229" s="34"/>
      <c r="AV229" s="33"/>
      <c r="AY229" s="34"/>
      <c r="AZ229" s="34"/>
    </row>
    <row r="230" spans="1:52" ht="12.75">
      <c r="A230" s="19">
        <v>42217</v>
      </c>
      <c r="B230" s="25">
        <f t="shared" si="110"/>
        <v>0</v>
      </c>
      <c r="C230" s="2"/>
      <c r="D230" s="2"/>
      <c r="E230" s="2"/>
      <c r="F230" s="119">
        <v>21</v>
      </c>
      <c r="G230" s="119">
        <v>10</v>
      </c>
      <c r="H230" s="120">
        <f aca="true" t="shared" si="111" ref="H230:H251">2*F230</f>
        <v>42</v>
      </c>
      <c r="I230" s="22">
        <f t="shared" si="102"/>
        <v>0</v>
      </c>
      <c r="J230" s="22">
        <f t="shared" si="103"/>
        <v>0</v>
      </c>
      <c r="K230" s="42">
        <f t="shared" si="104"/>
        <v>0</v>
      </c>
      <c r="L230" s="43">
        <f aca="true" t="shared" si="112" ref="L230:L251">+AJ230-M230</f>
        <v>0</v>
      </c>
      <c r="M230" s="43">
        <f aca="true" t="shared" si="113" ref="M230:M251">+AG230</f>
        <v>0</v>
      </c>
      <c r="N230" s="23">
        <f t="shared" si="107"/>
        <v>0</v>
      </c>
      <c r="O230" s="94">
        <v>1.0311709249836194</v>
      </c>
      <c r="P230" s="23">
        <f t="shared" si="108"/>
        <v>0</v>
      </c>
      <c r="Q230" s="4"/>
      <c r="R230" s="3"/>
      <c r="S230" s="20"/>
      <c r="T230" s="3"/>
      <c r="U230" s="9"/>
      <c r="V230" s="70"/>
      <c r="W230" s="71"/>
      <c r="X230" s="72"/>
      <c r="Z230" s="49"/>
      <c r="AA230" s="49"/>
      <c r="AC230" s="34"/>
      <c r="AD230" s="67"/>
      <c r="AE230" s="36"/>
      <c r="AG230" s="73"/>
      <c r="AH230" s="75"/>
      <c r="AJ230" s="34"/>
      <c r="AV230" s="33"/>
      <c r="AY230" s="34"/>
      <c r="AZ230" s="34"/>
    </row>
    <row r="231" spans="1:52" ht="12.75">
      <c r="A231" s="19">
        <v>42248</v>
      </c>
      <c r="B231" s="25">
        <f t="shared" si="110"/>
        <v>0</v>
      </c>
      <c r="C231" s="2"/>
      <c r="D231" s="2"/>
      <c r="E231" s="2"/>
      <c r="F231" s="119">
        <v>21</v>
      </c>
      <c r="G231" s="119">
        <v>9</v>
      </c>
      <c r="H231" s="120">
        <f t="shared" si="111"/>
        <v>42</v>
      </c>
      <c r="I231" s="22">
        <f t="shared" si="102"/>
        <v>0</v>
      </c>
      <c r="J231" s="22">
        <f t="shared" si="103"/>
        <v>0</v>
      </c>
      <c r="K231" s="42">
        <f t="shared" si="104"/>
        <v>0</v>
      </c>
      <c r="L231" s="43">
        <f t="shared" si="112"/>
        <v>0</v>
      </c>
      <c r="M231" s="43">
        <f t="shared" si="113"/>
        <v>0</v>
      </c>
      <c r="N231" s="23">
        <f t="shared" si="107"/>
        <v>0</v>
      </c>
      <c r="O231" s="94">
        <v>1.0291948708316248</v>
      </c>
      <c r="P231" s="23">
        <f t="shared" si="108"/>
        <v>0</v>
      </c>
      <c r="Q231" s="4"/>
      <c r="R231" s="3"/>
      <c r="S231" s="20"/>
      <c r="T231" s="3"/>
      <c r="U231" s="9"/>
      <c r="V231" s="70"/>
      <c r="W231" s="71"/>
      <c r="X231" s="72"/>
      <c r="Z231" s="49"/>
      <c r="AA231" s="49"/>
      <c r="AC231" s="34"/>
      <c r="AD231" s="67"/>
      <c r="AE231" s="36"/>
      <c r="AG231" s="73"/>
      <c r="AH231" s="75"/>
      <c r="AJ231" s="34"/>
      <c r="AV231" s="33"/>
      <c r="AY231" s="34"/>
      <c r="AZ231" s="34"/>
    </row>
    <row r="232" spans="1:52" ht="12.75">
      <c r="A232" s="19">
        <v>42278</v>
      </c>
      <c r="B232" s="25">
        <f t="shared" si="110"/>
        <v>0</v>
      </c>
      <c r="C232" s="2"/>
      <c r="D232" s="2"/>
      <c r="E232" s="2"/>
      <c r="F232" s="119">
        <v>21</v>
      </c>
      <c r="G232" s="119">
        <v>10</v>
      </c>
      <c r="H232" s="120">
        <f t="shared" si="111"/>
        <v>42</v>
      </c>
      <c r="I232" s="22">
        <f t="shared" si="102"/>
        <v>0</v>
      </c>
      <c r="J232" s="22">
        <f t="shared" si="103"/>
        <v>0</v>
      </c>
      <c r="K232" s="42">
        <f t="shared" si="104"/>
        <v>0</v>
      </c>
      <c r="L232" s="43">
        <f t="shared" si="112"/>
        <v>0</v>
      </c>
      <c r="M232" s="43">
        <f t="shared" si="113"/>
        <v>0</v>
      </c>
      <c r="N232" s="23">
        <f t="shared" si="107"/>
        <v>0</v>
      </c>
      <c r="O232" s="94">
        <v>1.0273559037638844</v>
      </c>
      <c r="P232" s="23">
        <f t="shared" si="108"/>
        <v>0</v>
      </c>
      <c r="Q232" s="4"/>
      <c r="R232" s="3"/>
      <c r="S232" s="20"/>
      <c r="T232" s="3"/>
      <c r="U232" s="9"/>
      <c r="V232" s="70"/>
      <c r="W232" s="71"/>
      <c r="X232" s="72"/>
      <c r="Z232" s="49"/>
      <c r="AA232" s="49"/>
      <c r="AC232" s="34"/>
      <c r="AD232" s="67"/>
      <c r="AE232" s="36"/>
      <c r="AG232" s="73"/>
      <c r="AH232" s="75"/>
      <c r="AJ232" s="34"/>
      <c r="AV232" s="33"/>
      <c r="AY232" s="34"/>
      <c r="AZ232" s="34"/>
    </row>
    <row r="233" spans="1:52" ht="12.75">
      <c r="A233" s="19">
        <v>42309</v>
      </c>
      <c r="B233" s="25">
        <f t="shared" si="110"/>
        <v>0</v>
      </c>
      <c r="C233" s="2"/>
      <c r="D233" s="2"/>
      <c r="E233" s="2"/>
      <c r="F233" s="119">
        <v>20</v>
      </c>
      <c r="G233" s="119">
        <v>10</v>
      </c>
      <c r="H233" s="120">
        <f t="shared" si="111"/>
        <v>40</v>
      </c>
      <c r="I233" s="22">
        <f t="shared" si="102"/>
        <v>0</v>
      </c>
      <c r="J233" s="22">
        <f t="shared" si="103"/>
        <v>0</v>
      </c>
      <c r="K233" s="42">
        <f t="shared" si="104"/>
        <v>0</v>
      </c>
      <c r="L233" s="43">
        <f t="shared" si="112"/>
        <v>0</v>
      </c>
      <c r="M233" s="43">
        <f t="shared" si="113"/>
        <v>0</v>
      </c>
      <c r="N233" s="23">
        <f t="shared" si="107"/>
        <v>0</v>
      </c>
      <c r="O233" s="94">
        <v>1.0260251491454446</v>
      </c>
      <c r="P233" s="23">
        <f t="shared" si="108"/>
        <v>0</v>
      </c>
      <c r="Q233" s="4"/>
      <c r="R233" s="3"/>
      <c r="S233" s="20"/>
      <c r="T233" s="3"/>
      <c r="U233" s="9"/>
      <c r="V233" s="70"/>
      <c r="W233" s="71"/>
      <c r="X233" s="72"/>
      <c r="Z233" s="49"/>
      <c r="AA233" s="49"/>
      <c r="AC233" s="34"/>
      <c r="AD233" s="67"/>
      <c r="AE233" s="36"/>
      <c r="AG233" s="73"/>
      <c r="AH233" s="75"/>
      <c r="AJ233" s="34"/>
      <c r="AV233" s="33"/>
      <c r="AY233" s="34"/>
      <c r="AZ233" s="34"/>
    </row>
    <row r="234" spans="1:52" ht="12.75">
      <c r="A234" s="19">
        <v>42339</v>
      </c>
      <c r="B234" s="25">
        <f t="shared" si="110"/>
        <v>0</v>
      </c>
      <c r="C234" s="2"/>
      <c r="D234" s="2"/>
      <c r="E234" s="2"/>
      <c r="F234" s="119">
        <v>22</v>
      </c>
      <c r="G234" s="119">
        <v>9</v>
      </c>
      <c r="H234" s="120">
        <f t="shared" si="111"/>
        <v>44</v>
      </c>
      <c r="I234" s="22">
        <f t="shared" si="102"/>
        <v>0</v>
      </c>
      <c r="J234" s="22">
        <f t="shared" si="103"/>
        <v>0</v>
      </c>
      <c r="K234" s="42">
        <f t="shared" si="104"/>
        <v>0</v>
      </c>
      <c r="L234" s="43">
        <f t="shared" si="112"/>
        <v>0</v>
      </c>
      <c r="M234" s="43">
        <f t="shared" si="113"/>
        <v>0</v>
      </c>
      <c r="N234" s="23">
        <f t="shared" si="107"/>
        <v>0</v>
      </c>
      <c r="O234" s="94">
        <v>1.0237217751513534</v>
      </c>
      <c r="P234" s="23">
        <f t="shared" si="108"/>
        <v>0</v>
      </c>
      <c r="Q234" s="4"/>
      <c r="R234" s="3"/>
      <c r="S234" s="20"/>
      <c r="T234" s="3"/>
      <c r="U234" s="9"/>
      <c r="V234" s="70"/>
      <c r="W234" s="71"/>
      <c r="X234" s="72"/>
      <c r="Z234" s="49"/>
      <c r="AA234" s="49"/>
      <c r="AC234" s="34"/>
      <c r="AD234" s="67"/>
      <c r="AE234" s="36"/>
      <c r="AG234" s="73"/>
      <c r="AH234" s="75"/>
      <c r="AJ234" s="34"/>
      <c r="AV234" s="33"/>
      <c r="AY234" s="34"/>
      <c r="AZ234" s="34"/>
    </row>
    <row r="235" spans="1:52" ht="12.75">
      <c r="A235" s="19" t="s">
        <v>2</v>
      </c>
      <c r="B235" s="25">
        <f t="shared" si="110"/>
        <v>0</v>
      </c>
      <c r="C235" s="2"/>
      <c r="D235" s="2"/>
      <c r="E235" s="2"/>
      <c r="F235" s="119">
        <v>22</v>
      </c>
      <c r="G235" s="119">
        <v>9</v>
      </c>
      <c r="H235" s="120">
        <f t="shared" si="111"/>
        <v>44</v>
      </c>
      <c r="I235" s="22">
        <f t="shared" si="102"/>
        <v>0</v>
      </c>
      <c r="J235" s="22">
        <f t="shared" si="103"/>
        <v>0</v>
      </c>
      <c r="K235" s="42">
        <f t="shared" si="104"/>
        <v>0</v>
      </c>
      <c r="L235" s="43">
        <f t="shared" si="112"/>
        <v>0</v>
      </c>
      <c r="M235" s="43">
        <f t="shared" si="113"/>
        <v>0</v>
      </c>
      <c r="N235" s="23">
        <f t="shared" si="107"/>
        <v>0</v>
      </c>
      <c r="O235" s="94">
        <v>1.0237217751513534</v>
      </c>
      <c r="P235" s="23">
        <f t="shared" si="108"/>
        <v>0</v>
      </c>
      <c r="Q235" s="4"/>
      <c r="R235" s="3"/>
      <c r="S235" s="20"/>
      <c r="T235" s="3"/>
      <c r="U235" s="9"/>
      <c r="V235" s="70"/>
      <c r="W235" s="71"/>
      <c r="X235" s="72"/>
      <c r="Z235" s="49"/>
      <c r="AA235" s="49"/>
      <c r="AC235" s="34"/>
      <c r="AD235" s="67"/>
      <c r="AE235" s="36"/>
      <c r="AG235" s="73"/>
      <c r="AH235" s="75"/>
      <c r="AJ235" s="34"/>
      <c r="AV235" s="33"/>
      <c r="AY235" s="34"/>
      <c r="AZ235" s="34"/>
    </row>
    <row r="236" spans="1:52" ht="12.75">
      <c r="A236" s="19">
        <v>42370</v>
      </c>
      <c r="B236" s="25">
        <f t="shared" si="110"/>
        <v>0</v>
      </c>
      <c r="C236" s="2"/>
      <c r="D236" s="2"/>
      <c r="E236" s="2"/>
      <c r="F236" s="119">
        <v>19</v>
      </c>
      <c r="G236" s="119">
        <v>12</v>
      </c>
      <c r="H236" s="120">
        <f t="shared" si="111"/>
        <v>38</v>
      </c>
      <c r="I236" s="22">
        <f t="shared" si="102"/>
        <v>0</v>
      </c>
      <c r="J236" s="22">
        <f t="shared" si="103"/>
        <v>0</v>
      </c>
      <c r="K236" s="42">
        <f t="shared" si="104"/>
        <v>0</v>
      </c>
      <c r="L236" s="43">
        <f t="shared" si="112"/>
        <v>0</v>
      </c>
      <c r="M236" s="43">
        <f t="shared" si="113"/>
        <v>0</v>
      </c>
      <c r="N236" s="23">
        <f t="shared" si="107"/>
        <v>0</v>
      </c>
      <c r="O236" s="94">
        <v>1.0223722437895513</v>
      </c>
      <c r="P236" s="23">
        <f t="shared" si="108"/>
        <v>0</v>
      </c>
      <c r="Q236" s="4"/>
      <c r="R236" s="3"/>
      <c r="S236" s="20"/>
      <c r="T236" s="3"/>
      <c r="U236" s="9"/>
      <c r="V236" s="70"/>
      <c r="W236" s="71"/>
      <c r="X236" s="72"/>
      <c r="Z236" s="49"/>
      <c r="AA236" s="49"/>
      <c r="AC236" s="34"/>
      <c r="AD236" s="67"/>
      <c r="AE236" s="36"/>
      <c r="AG236" s="73"/>
      <c r="AH236" s="75"/>
      <c r="AJ236" s="34"/>
      <c r="AV236" s="33"/>
      <c r="AY236" s="34"/>
      <c r="AZ236" s="34"/>
    </row>
    <row r="237" spans="1:52" ht="12.75">
      <c r="A237" s="19">
        <v>42401</v>
      </c>
      <c r="B237" s="25">
        <f t="shared" si="110"/>
        <v>0</v>
      </c>
      <c r="C237" s="2"/>
      <c r="D237" s="2"/>
      <c r="E237" s="2"/>
      <c r="F237" s="119">
        <v>19</v>
      </c>
      <c r="G237" s="119">
        <v>10</v>
      </c>
      <c r="H237" s="120">
        <f t="shared" si="111"/>
        <v>38</v>
      </c>
      <c r="I237" s="22">
        <f t="shared" si="102"/>
        <v>0</v>
      </c>
      <c r="J237" s="22">
        <f t="shared" si="103"/>
        <v>0</v>
      </c>
      <c r="K237" s="42">
        <f t="shared" si="104"/>
        <v>0</v>
      </c>
      <c r="L237" s="43">
        <f t="shared" si="112"/>
        <v>0</v>
      </c>
      <c r="M237" s="43">
        <f t="shared" si="113"/>
        <v>0</v>
      </c>
      <c r="N237" s="23">
        <f t="shared" si="107"/>
        <v>0</v>
      </c>
      <c r="O237" s="94">
        <v>1.0213947689956222</v>
      </c>
      <c r="P237" s="23">
        <f t="shared" si="108"/>
        <v>0</v>
      </c>
      <c r="Q237" s="4"/>
      <c r="R237" s="3"/>
      <c r="S237" s="20"/>
      <c r="T237" s="3"/>
      <c r="U237" s="9"/>
      <c r="V237" s="70"/>
      <c r="W237" s="71"/>
      <c r="X237" s="72"/>
      <c r="Z237" s="49"/>
      <c r="AA237" s="49"/>
      <c r="AC237" s="34"/>
      <c r="AD237" s="67"/>
      <c r="AE237" s="36"/>
      <c r="AG237" s="73"/>
      <c r="AH237" s="75"/>
      <c r="AJ237" s="34"/>
      <c r="AV237" s="33"/>
      <c r="AY237" s="34"/>
      <c r="AZ237" s="34"/>
    </row>
    <row r="238" spans="1:52" ht="12.75">
      <c r="A238" s="19">
        <v>42430</v>
      </c>
      <c r="B238" s="25">
        <f t="shared" si="110"/>
        <v>0</v>
      </c>
      <c r="C238" s="2"/>
      <c r="D238" s="2"/>
      <c r="E238" s="2"/>
      <c r="F238" s="119">
        <v>22</v>
      </c>
      <c r="G238" s="119">
        <v>9</v>
      </c>
      <c r="H238" s="120">
        <f t="shared" si="111"/>
        <v>44</v>
      </c>
      <c r="I238" s="22">
        <f t="shared" si="102"/>
        <v>0</v>
      </c>
      <c r="J238" s="22">
        <f t="shared" si="103"/>
        <v>0</v>
      </c>
      <c r="K238" s="42">
        <f t="shared" si="104"/>
        <v>0</v>
      </c>
      <c r="L238" s="43">
        <f t="shared" si="112"/>
        <v>0</v>
      </c>
      <c r="M238" s="43">
        <f t="shared" si="113"/>
        <v>0</v>
      </c>
      <c r="N238" s="23">
        <f t="shared" si="107"/>
        <v>0</v>
      </c>
      <c r="O238" s="94">
        <v>1.0191851755350623</v>
      </c>
      <c r="P238" s="23">
        <f t="shared" si="108"/>
        <v>0</v>
      </c>
      <c r="Q238" s="4"/>
      <c r="R238" s="3"/>
      <c r="S238" s="20"/>
      <c r="T238" s="3"/>
      <c r="U238" s="9"/>
      <c r="V238" s="70"/>
      <c r="W238" s="71"/>
      <c r="X238" s="72"/>
      <c r="Z238" s="49"/>
      <c r="AA238" s="49"/>
      <c r="AC238" s="34"/>
      <c r="AD238" s="67"/>
      <c r="AE238" s="36"/>
      <c r="AG238" s="73"/>
      <c r="AH238" s="75"/>
      <c r="AJ238" s="34"/>
      <c r="AV238" s="33"/>
      <c r="AY238" s="34"/>
      <c r="AZ238" s="34"/>
    </row>
    <row r="239" spans="1:52" ht="12.75">
      <c r="A239" s="19">
        <v>42461</v>
      </c>
      <c r="B239" s="25">
        <f t="shared" si="110"/>
        <v>0</v>
      </c>
      <c r="C239" s="2"/>
      <c r="D239" s="2"/>
      <c r="E239" s="2"/>
      <c r="F239" s="119">
        <v>20</v>
      </c>
      <c r="G239" s="119">
        <v>10</v>
      </c>
      <c r="H239" s="120">
        <f t="shared" si="111"/>
        <v>40</v>
      </c>
      <c r="I239" s="22">
        <f t="shared" si="102"/>
        <v>0</v>
      </c>
      <c r="J239" s="22">
        <f t="shared" si="103"/>
        <v>0</v>
      </c>
      <c r="K239" s="42">
        <f t="shared" si="104"/>
        <v>0</v>
      </c>
      <c r="L239" s="43">
        <f t="shared" si="112"/>
        <v>0</v>
      </c>
      <c r="M239" s="43">
        <f t="shared" si="113"/>
        <v>0</v>
      </c>
      <c r="N239" s="23">
        <f t="shared" si="107"/>
        <v>0</v>
      </c>
      <c r="O239" s="94">
        <v>1.0178578888480045</v>
      </c>
      <c r="P239" s="23">
        <f t="shared" si="108"/>
        <v>0</v>
      </c>
      <c r="Q239" s="4"/>
      <c r="R239" s="3"/>
      <c r="S239" s="20"/>
      <c r="T239" s="3"/>
      <c r="U239" s="9"/>
      <c r="V239" s="70"/>
      <c r="W239" s="71"/>
      <c r="X239" s="72"/>
      <c r="Z239" s="49"/>
      <c r="AA239" s="49"/>
      <c r="AC239" s="34"/>
      <c r="AD239" s="67"/>
      <c r="AE239" s="36"/>
      <c r="AG239" s="73"/>
      <c r="AH239" s="75"/>
      <c r="AJ239" s="34"/>
      <c r="AV239" s="33"/>
      <c r="AY239" s="34"/>
      <c r="AZ239" s="34"/>
    </row>
    <row r="240" spans="1:52" ht="12.75">
      <c r="A240" s="19">
        <v>42491</v>
      </c>
      <c r="B240" s="25">
        <f t="shared" si="110"/>
        <v>0</v>
      </c>
      <c r="C240" s="2"/>
      <c r="D240" s="2"/>
      <c r="E240" s="2"/>
      <c r="F240" s="119">
        <v>21</v>
      </c>
      <c r="G240" s="119">
        <v>10</v>
      </c>
      <c r="H240" s="120">
        <f t="shared" si="111"/>
        <v>42</v>
      </c>
      <c r="I240" s="22">
        <f t="shared" si="102"/>
        <v>0</v>
      </c>
      <c r="J240" s="22">
        <f t="shared" si="103"/>
        <v>0</v>
      </c>
      <c r="K240" s="42">
        <f t="shared" si="104"/>
        <v>0</v>
      </c>
      <c r="L240" s="43">
        <f t="shared" si="112"/>
        <v>0</v>
      </c>
      <c r="M240" s="43">
        <f t="shared" si="113"/>
        <v>0</v>
      </c>
      <c r="N240" s="23">
        <f t="shared" si="107"/>
        <v>0</v>
      </c>
      <c r="O240" s="94">
        <v>1.016299901099619</v>
      </c>
      <c r="P240" s="23">
        <f t="shared" si="108"/>
        <v>0</v>
      </c>
      <c r="Q240" s="4"/>
      <c r="R240" s="3"/>
      <c r="S240" s="20"/>
      <c r="T240" s="3"/>
      <c r="U240" s="9"/>
      <c r="V240" s="70"/>
      <c r="W240" s="71"/>
      <c r="X240" s="72"/>
      <c r="Z240" s="49"/>
      <c r="AA240" s="49"/>
      <c r="AC240" s="34"/>
      <c r="AD240" s="67"/>
      <c r="AE240" s="36"/>
      <c r="AG240" s="73"/>
      <c r="AH240" s="75"/>
      <c r="AJ240" s="34"/>
      <c r="AV240" s="33"/>
      <c r="AY240" s="34"/>
      <c r="AZ240" s="34"/>
    </row>
    <row r="241" spans="1:52" ht="12.75">
      <c r="A241" s="19">
        <v>42522</v>
      </c>
      <c r="B241" s="25">
        <f t="shared" si="110"/>
        <v>0</v>
      </c>
      <c r="C241" s="2"/>
      <c r="D241" s="2"/>
      <c r="E241" s="2"/>
      <c r="F241" s="119">
        <v>22</v>
      </c>
      <c r="G241" s="119">
        <v>8</v>
      </c>
      <c r="H241" s="120">
        <f t="shared" si="111"/>
        <v>44</v>
      </c>
      <c r="I241" s="22">
        <f t="shared" si="102"/>
        <v>0</v>
      </c>
      <c r="J241" s="22">
        <f t="shared" si="103"/>
        <v>0</v>
      </c>
      <c r="K241" s="42">
        <f t="shared" si="104"/>
        <v>0</v>
      </c>
      <c r="L241" s="43">
        <f t="shared" si="112"/>
        <v>0</v>
      </c>
      <c r="M241" s="43">
        <f t="shared" si="113"/>
        <v>0</v>
      </c>
      <c r="N241" s="23">
        <f t="shared" si="107"/>
        <v>0</v>
      </c>
      <c r="O241" s="94">
        <v>1.0142278336355017</v>
      </c>
      <c r="P241" s="23">
        <f t="shared" si="108"/>
        <v>0</v>
      </c>
      <c r="Q241" s="4"/>
      <c r="R241" s="3"/>
      <c r="S241" s="20"/>
      <c r="T241" s="3"/>
      <c r="U241" s="9"/>
      <c r="V241" s="70"/>
      <c r="W241" s="71"/>
      <c r="X241" s="72"/>
      <c r="Z241" s="49"/>
      <c r="AA241" s="49"/>
      <c r="AC241" s="34"/>
      <c r="AD241" s="67"/>
      <c r="AE241" s="36"/>
      <c r="AG241" s="73"/>
      <c r="AH241" s="75"/>
      <c r="AJ241" s="34"/>
      <c r="AV241" s="33"/>
      <c r="AY241" s="34"/>
      <c r="AZ241" s="34"/>
    </row>
    <row r="242" spans="1:52" ht="12.75">
      <c r="A242" s="19">
        <v>42552</v>
      </c>
      <c r="B242" s="25">
        <f t="shared" si="110"/>
        <v>0</v>
      </c>
      <c r="C242" s="2"/>
      <c r="D242" s="2"/>
      <c r="E242" s="2"/>
      <c r="F242" s="119">
        <v>21</v>
      </c>
      <c r="G242" s="119">
        <v>10</v>
      </c>
      <c r="H242" s="120">
        <f t="shared" si="111"/>
        <v>42</v>
      </c>
      <c r="I242" s="22">
        <f t="shared" si="102"/>
        <v>0</v>
      </c>
      <c r="J242" s="22">
        <f t="shared" si="103"/>
        <v>0</v>
      </c>
      <c r="K242" s="42">
        <f t="shared" si="104"/>
        <v>0</v>
      </c>
      <c r="L242" s="43">
        <f t="shared" si="112"/>
        <v>0</v>
      </c>
      <c r="M242" s="43">
        <f t="shared" si="113"/>
        <v>0</v>
      </c>
      <c r="N242" s="23">
        <f t="shared" si="107"/>
        <v>0</v>
      </c>
      <c r="O242" s="94">
        <v>1.0125864310308004</v>
      </c>
      <c r="P242" s="23">
        <f t="shared" si="108"/>
        <v>0</v>
      </c>
      <c r="Q242" s="4"/>
      <c r="R242" s="3"/>
      <c r="S242" s="20"/>
      <c r="T242" s="3"/>
      <c r="U242" s="9"/>
      <c r="V242" s="70"/>
      <c r="W242" s="71"/>
      <c r="X242" s="72"/>
      <c r="Z242" s="49"/>
      <c r="AA242" s="49"/>
      <c r="AC242" s="34"/>
      <c r="AD242" s="67"/>
      <c r="AE242" s="36"/>
      <c r="AG242" s="73"/>
      <c r="AH242" s="75"/>
      <c r="AJ242" s="34"/>
      <c r="AV242" s="33"/>
      <c r="AY242" s="34"/>
      <c r="AZ242" s="34"/>
    </row>
    <row r="243" spans="1:52" ht="12.75">
      <c r="A243" s="19">
        <v>42583</v>
      </c>
      <c r="B243" s="25">
        <f t="shared" si="110"/>
        <v>0</v>
      </c>
      <c r="C243" s="2"/>
      <c r="D243" s="2"/>
      <c r="E243" s="2"/>
      <c r="F243" s="119">
        <v>23</v>
      </c>
      <c r="G243" s="119">
        <v>8</v>
      </c>
      <c r="H243" s="120">
        <f t="shared" si="111"/>
        <v>46</v>
      </c>
      <c r="I243" s="22">
        <f t="shared" si="102"/>
        <v>0</v>
      </c>
      <c r="J243" s="22">
        <f t="shared" si="103"/>
        <v>0</v>
      </c>
      <c r="K243" s="42">
        <f t="shared" si="104"/>
        <v>0</v>
      </c>
      <c r="L243" s="43">
        <f t="shared" si="112"/>
        <v>0</v>
      </c>
      <c r="M243" s="43">
        <f t="shared" si="113"/>
        <v>0</v>
      </c>
      <c r="N243" s="23">
        <f t="shared" si="107"/>
        <v>0</v>
      </c>
      <c r="O243" s="94">
        <v>1.0100159404623237</v>
      </c>
      <c r="P243" s="23">
        <f t="shared" si="108"/>
        <v>0</v>
      </c>
      <c r="Q243" s="4"/>
      <c r="R243" s="3"/>
      <c r="S243" s="20"/>
      <c r="T243" s="3"/>
      <c r="U243" s="9"/>
      <c r="V243" s="70"/>
      <c r="W243" s="71"/>
      <c r="X243" s="72"/>
      <c r="Z243" s="49"/>
      <c r="AA243" s="49"/>
      <c r="AC243" s="34"/>
      <c r="AD243" s="67"/>
      <c r="AE243" s="36"/>
      <c r="AG243" s="73"/>
      <c r="AH243" s="75"/>
      <c r="AJ243" s="34"/>
      <c r="AV243" s="33"/>
      <c r="AY243" s="34"/>
      <c r="AZ243" s="34"/>
    </row>
    <row r="244" spans="1:52" ht="12.75">
      <c r="A244" s="19">
        <v>42614</v>
      </c>
      <c r="B244" s="25">
        <f t="shared" si="110"/>
        <v>0</v>
      </c>
      <c r="C244" s="2"/>
      <c r="D244" s="2"/>
      <c r="E244" s="2"/>
      <c r="F244" s="119">
        <v>21</v>
      </c>
      <c r="G244" s="119">
        <v>9</v>
      </c>
      <c r="H244" s="120">
        <f t="shared" si="111"/>
        <v>42</v>
      </c>
      <c r="I244" s="22">
        <f t="shared" si="102"/>
        <v>0</v>
      </c>
      <c r="J244" s="22">
        <f t="shared" si="103"/>
        <v>0</v>
      </c>
      <c r="K244" s="42">
        <f t="shared" si="104"/>
        <v>0</v>
      </c>
      <c r="L244" s="43">
        <f t="shared" si="112"/>
        <v>0</v>
      </c>
      <c r="M244" s="43">
        <f t="shared" si="113"/>
        <v>0</v>
      </c>
      <c r="N244" s="23">
        <f t="shared" si="107"/>
        <v>0</v>
      </c>
      <c r="O244" s="94">
        <v>1.008427666886977</v>
      </c>
      <c r="P244" s="23">
        <f t="shared" si="108"/>
        <v>0</v>
      </c>
      <c r="Q244" s="4"/>
      <c r="R244" s="3"/>
      <c r="S244" s="20"/>
      <c r="T244" s="3"/>
      <c r="U244" s="9"/>
      <c r="V244" s="70"/>
      <c r="W244" s="71"/>
      <c r="X244" s="72"/>
      <c r="Z244" s="49"/>
      <c r="AA244" s="49"/>
      <c r="AC244" s="34"/>
      <c r="AD244" s="67"/>
      <c r="AE244" s="36"/>
      <c r="AG244" s="73"/>
      <c r="AH244" s="75"/>
      <c r="AJ244" s="34"/>
      <c r="AV244" s="33"/>
      <c r="AY244" s="34"/>
      <c r="AZ244" s="34"/>
    </row>
    <row r="245" spans="1:52" ht="12.75">
      <c r="A245" s="19">
        <v>42644</v>
      </c>
      <c r="B245" s="25">
        <f t="shared" si="110"/>
        <v>0</v>
      </c>
      <c r="C245" s="2"/>
      <c r="D245" s="2"/>
      <c r="E245" s="2"/>
      <c r="F245" s="119">
        <v>19</v>
      </c>
      <c r="G245" s="119">
        <v>12</v>
      </c>
      <c r="H245" s="120">
        <f t="shared" si="111"/>
        <v>38</v>
      </c>
      <c r="I245" s="22">
        <f t="shared" si="102"/>
        <v>0</v>
      </c>
      <c r="J245" s="22">
        <f t="shared" si="103"/>
        <v>0</v>
      </c>
      <c r="K245" s="42">
        <f t="shared" si="104"/>
        <v>0</v>
      </c>
      <c r="L245" s="43">
        <f t="shared" si="112"/>
        <v>0</v>
      </c>
      <c r="M245" s="43">
        <f t="shared" si="113"/>
        <v>0</v>
      </c>
      <c r="N245" s="23">
        <f t="shared" si="107"/>
        <v>0</v>
      </c>
      <c r="O245" s="94">
        <v>1.0068157548634402</v>
      </c>
      <c r="P245" s="23">
        <f t="shared" si="108"/>
        <v>0</v>
      </c>
      <c r="Q245" s="4"/>
      <c r="R245" s="3"/>
      <c r="S245" s="20"/>
      <c r="T245" s="3"/>
      <c r="U245" s="9"/>
      <c r="V245" s="70"/>
      <c r="W245" s="71"/>
      <c r="X245" s="72"/>
      <c r="Z245" s="49"/>
      <c r="AA245" s="49"/>
      <c r="AC245" s="34"/>
      <c r="AD245" s="67"/>
      <c r="AE245" s="36"/>
      <c r="AG245" s="73"/>
      <c r="AH245" s="75"/>
      <c r="AJ245" s="34"/>
      <c r="AV245" s="33"/>
      <c r="AY245" s="34"/>
      <c r="AZ245" s="34"/>
    </row>
    <row r="246" spans="1:52" ht="12.75">
      <c r="A246" s="19">
        <v>42675</v>
      </c>
      <c r="B246" s="25">
        <f t="shared" si="110"/>
        <v>0</v>
      </c>
      <c r="C246" s="2"/>
      <c r="D246" s="2"/>
      <c r="E246" s="2"/>
      <c r="F246" s="119">
        <v>19</v>
      </c>
      <c r="G246" s="119">
        <v>11</v>
      </c>
      <c r="H246" s="120">
        <f t="shared" si="111"/>
        <v>38</v>
      </c>
      <c r="I246" s="22">
        <f t="shared" si="102"/>
        <v>0</v>
      </c>
      <c r="J246" s="22">
        <f t="shared" si="103"/>
        <v>0</v>
      </c>
      <c r="K246" s="42">
        <f t="shared" si="104"/>
        <v>0</v>
      </c>
      <c r="L246" s="43">
        <f t="shared" si="112"/>
        <v>0</v>
      </c>
      <c r="M246" s="43">
        <f t="shared" si="113"/>
        <v>0</v>
      </c>
      <c r="N246" s="23">
        <f t="shared" si="107"/>
        <v>0</v>
      </c>
      <c r="O246" s="94">
        <v>1.0053800721204524</v>
      </c>
      <c r="P246" s="23">
        <f t="shared" si="108"/>
        <v>0</v>
      </c>
      <c r="Q246" s="4"/>
      <c r="R246" s="3"/>
      <c r="S246" s="20"/>
      <c r="T246" s="3"/>
      <c r="U246" s="9"/>
      <c r="V246" s="70"/>
      <c r="W246" s="71"/>
      <c r="X246" s="72"/>
      <c r="Z246" s="49"/>
      <c r="AA246" s="49"/>
      <c r="AC246" s="34"/>
      <c r="AD246" s="67"/>
      <c r="AE246" s="36"/>
      <c r="AG246" s="73"/>
      <c r="AH246" s="75"/>
      <c r="AJ246" s="34"/>
      <c r="AV246" s="33"/>
      <c r="AY246" s="34"/>
      <c r="AZ246" s="34"/>
    </row>
    <row r="247" spans="1:52" ht="12.75">
      <c r="A247" s="19">
        <v>42705</v>
      </c>
      <c r="B247" s="25">
        <f t="shared" si="110"/>
        <v>0</v>
      </c>
      <c r="C247" s="2"/>
      <c r="D247" s="2"/>
      <c r="E247" s="2"/>
      <c r="F247" s="119">
        <v>22</v>
      </c>
      <c r="G247" s="119">
        <v>9</v>
      </c>
      <c r="H247" s="120">
        <f t="shared" si="111"/>
        <v>44</v>
      </c>
      <c r="I247" s="22">
        <f t="shared" si="102"/>
        <v>0</v>
      </c>
      <c r="J247" s="22">
        <f t="shared" si="103"/>
        <v>0</v>
      </c>
      <c r="K247" s="42">
        <f t="shared" si="104"/>
        <v>0</v>
      </c>
      <c r="L247" s="43">
        <f t="shared" si="112"/>
        <v>0</v>
      </c>
      <c r="M247" s="43">
        <f t="shared" si="113"/>
        <v>0</v>
      </c>
      <c r="N247" s="23">
        <f t="shared" si="107"/>
        <v>0</v>
      </c>
      <c r="O247" s="94">
        <v>1.0035245552178549</v>
      </c>
      <c r="P247" s="23">
        <f t="shared" si="108"/>
        <v>0</v>
      </c>
      <c r="Q247" s="4"/>
      <c r="R247" s="3"/>
      <c r="S247" s="20"/>
      <c r="T247" s="3"/>
      <c r="U247" s="9"/>
      <c r="V247" s="70"/>
      <c r="W247" s="71"/>
      <c r="X247" s="72"/>
      <c r="Z247" s="49"/>
      <c r="AA247" s="49"/>
      <c r="AC247" s="34"/>
      <c r="AD247" s="67"/>
      <c r="AE247" s="36"/>
      <c r="AG247" s="73"/>
      <c r="AH247" s="75"/>
      <c r="AJ247" s="34"/>
      <c r="AV247" s="33"/>
      <c r="AY247" s="34"/>
      <c r="AZ247" s="34"/>
    </row>
    <row r="248" spans="1:52" ht="12.75">
      <c r="A248" s="19" t="s">
        <v>2</v>
      </c>
      <c r="B248" s="25">
        <f t="shared" si="110"/>
        <v>0</v>
      </c>
      <c r="C248" s="2"/>
      <c r="D248" s="2"/>
      <c r="E248" s="2"/>
      <c r="F248" s="119">
        <v>22</v>
      </c>
      <c r="G248" s="119">
        <v>9</v>
      </c>
      <c r="H248" s="120">
        <f t="shared" si="111"/>
        <v>44</v>
      </c>
      <c r="I248" s="22">
        <f t="shared" si="102"/>
        <v>0</v>
      </c>
      <c r="J248" s="22">
        <f t="shared" si="103"/>
        <v>0</v>
      </c>
      <c r="K248" s="42">
        <f t="shared" si="104"/>
        <v>0</v>
      </c>
      <c r="L248" s="43">
        <f t="shared" si="112"/>
        <v>0</v>
      </c>
      <c r="M248" s="43">
        <f t="shared" si="113"/>
        <v>0</v>
      </c>
      <c r="N248" s="23">
        <f t="shared" si="107"/>
        <v>0</v>
      </c>
      <c r="O248" s="94">
        <v>1.0035245552178549</v>
      </c>
      <c r="P248" s="23">
        <f t="shared" si="108"/>
        <v>0</v>
      </c>
      <c r="Q248" s="4"/>
      <c r="R248" s="3"/>
      <c r="S248" s="20"/>
      <c r="T248" s="3"/>
      <c r="U248" s="9"/>
      <c r="V248" s="70"/>
      <c r="W248" s="71"/>
      <c r="X248" s="72"/>
      <c r="Z248" s="49"/>
      <c r="AA248" s="49"/>
      <c r="AC248" s="34"/>
      <c r="AD248" s="67"/>
      <c r="AE248" s="36"/>
      <c r="AG248" s="73"/>
      <c r="AH248" s="75"/>
      <c r="AJ248" s="34"/>
      <c r="AV248" s="33"/>
      <c r="AY248" s="34"/>
      <c r="AZ248" s="34"/>
    </row>
    <row r="249" spans="1:52" ht="12.75">
      <c r="A249" s="19">
        <v>42736</v>
      </c>
      <c r="B249" s="25">
        <f t="shared" si="110"/>
        <v>0</v>
      </c>
      <c r="C249" s="2"/>
      <c r="D249" s="2"/>
      <c r="E249" s="2"/>
      <c r="F249" s="119">
        <v>21</v>
      </c>
      <c r="G249" s="119">
        <v>10</v>
      </c>
      <c r="H249" s="120">
        <f t="shared" si="111"/>
        <v>42</v>
      </c>
      <c r="I249" s="22">
        <f t="shared" si="102"/>
        <v>0</v>
      </c>
      <c r="J249" s="22">
        <f t="shared" si="103"/>
        <v>0</v>
      </c>
      <c r="K249" s="42">
        <f t="shared" si="104"/>
        <v>0</v>
      </c>
      <c r="L249" s="43">
        <f t="shared" si="112"/>
        <v>0</v>
      </c>
      <c r="M249" s="43">
        <f t="shared" si="113"/>
        <v>0</v>
      </c>
      <c r="N249" s="23">
        <f t="shared" si="107"/>
        <v>0</v>
      </c>
      <c r="O249" s="95">
        <v>1.001821458738</v>
      </c>
      <c r="P249" s="23">
        <f t="shared" si="108"/>
        <v>0</v>
      </c>
      <c r="Q249" s="4"/>
      <c r="R249" s="3"/>
      <c r="S249" s="20"/>
      <c r="T249" s="3"/>
      <c r="U249" s="9"/>
      <c r="V249" s="70"/>
      <c r="W249" s="71"/>
      <c r="X249" s="72"/>
      <c r="Z249" s="49"/>
      <c r="AA249" s="49"/>
      <c r="AC249" s="34"/>
      <c r="AD249" s="67"/>
      <c r="AE249" s="36"/>
      <c r="AG249" s="73"/>
      <c r="AH249" s="75"/>
      <c r="AJ249" s="34"/>
      <c r="AV249" s="33"/>
      <c r="AY249" s="34"/>
      <c r="AZ249" s="34"/>
    </row>
    <row r="250" spans="1:52" ht="12.75">
      <c r="A250" s="19">
        <v>42767</v>
      </c>
      <c r="B250" s="25">
        <f t="shared" si="110"/>
        <v>0</v>
      </c>
      <c r="C250" s="2"/>
      <c r="D250" s="2"/>
      <c r="E250" s="2"/>
      <c r="F250" s="119">
        <v>18</v>
      </c>
      <c r="G250" s="119">
        <v>10</v>
      </c>
      <c r="H250" s="120">
        <f t="shared" si="111"/>
        <v>36</v>
      </c>
      <c r="I250" s="22">
        <f t="shared" si="102"/>
        <v>0</v>
      </c>
      <c r="J250" s="22">
        <f t="shared" si="103"/>
        <v>0</v>
      </c>
      <c r="K250" s="42">
        <f t="shared" si="104"/>
        <v>0</v>
      </c>
      <c r="L250" s="43">
        <f t="shared" si="112"/>
        <v>0</v>
      </c>
      <c r="M250" s="43">
        <f t="shared" si="113"/>
        <v>0</v>
      </c>
      <c r="N250" s="23">
        <f t="shared" si="107"/>
        <v>0</v>
      </c>
      <c r="O250" s="95">
        <v>1.001519</v>
      </c>
      <c r="P250" s="23">
        <f t="shared" si="108"/>
        <v>0</v>
      </c>
      <c r="Q250" s="4"/>
      <c r="R250" s="3"/>
      <c r="S250" s="20"/>
      <c r="T250" s="3"/>
      <c r="U250" s="9"/>
      <c r="V250" s="70"/>
      <c r="W250" s="71"/>
      <c r="X250" s="72"/>
      <c r="Z250" s="49"/>
      <c r="AA250" s="49"/>
      <c r="AC250" s="34"/>
      <c r="AD250" s="67"/>
      <c r="AE250" s="36"/>
      <c r="AG250" s="73"/>
      <c r="AH250" s="75"/>
      <c r="AJ250" s="34"/>
      <c r="AV250" s="33"/>
      <c r="AY250" s="34"/>
      <c r="AZ250" s="34"/>
    </row>
    <row r="251" spans="1:52" ht="12.75">
      <c r="A251" s="19">
        <v>42795</v>
      </c>
      <c r="B251" s="25">
        <f t="shared" si="110"/>
        <v>0</v>
      </c>
      <c r="C251" s="2"/>
      <c r="D251" s="2"/>
      <c r="E251" s="2"/>
      <c r="F251" s="119">
        <v>23</v>
      </c>
      <c r="G251" s="119">
        <v>8</v>
      </c>
      <c r="H251" s="120">
        <f t="shared" si="111"/>
        <v>46</v>
      </c>
      <c r="I251" s="22">
        <f t="shared" si="102"/>
        <v>0</v>
      </c>
      <c r="J251" s="22">
        <f t="shared" si="103"/>
        <v>0</v>
      </c>
      <c r="K251" s="42">
        <f t="shared" si="104"/>
        <v>0</v>
      </c>
      <c r="L251" s="43">
        <f t="shared" si="112"/>
        <v>0</v>
      </c>
      <c r="M251" s="43">
        <f t="shared" si="113"/>
        <v>0</v>
      </c>
      <c r="N251" s="23">
        <f t="shared" si="107"/>
        <v>0</v>
      </c>
      <c r="O251" s="95">
        <v>1</v>
      </c>
      <c r="P251" s="23">
        <f t="shared" si="108"/>
        <v>0</v>
      </c>
      <c r="Q251" s="4"/>
      <c r="R251" s="3"/>
      <c r="S251" s="20"/>
      <c r="T251" s="3"/>
      <c r="U251" s="9"/>
      <c r="V251" s="70"/>
      <c r="W251" s="71"/>
      <c r="X251" s="72"/>
      <c r="Z251" s="49"/>
      <c r="AA251" s="49"/>
      <c r="AC251" s="34"/>
      <c r="AD251" s="67"/>
      <c r="AE251" s="36"/>
      <c r="AG251" s="73"/>
      <c r="AH251" s="75"/>
      <c r="AJ251" s="34"/>
      <c r="AV251" s="33"/>
      <c r="AY251" s="34"/>
      <c r="AZ251" s="34"/>
    </row>
    <row r="252" spans="1:52" ht="12.75">
      <c r="A252" s="78" t="s">
        <v>47</v>
      </c>
      <c r="B252" s="79"/>
      <c r="C252" s="79"/>
      <c r="D252" s="79"/>
      <c r="E252" s="79"/>
      <c r="F252" s="80"/>
      <c r="G252" s="80"/>
      <c r="H252" s="81"/>
      <c r="I252" s="3">
        <f aca="true" t="shared" si="114" ref="I252:N252">SUM(I132:I251)</f>
        <v>0</v>
      </c>
      <c r="J252" s="3">
        <f>SUM(J132:J251)</f>
        <v>0</v>
      </c>
      <c r="K252" s="3">
        <f t="shared" si="114"/>
        <v>0</v>
      </c>
      <c r="L252" s="3">
        <f t="shared" si="114"/>
        <v>0</v>
      </c>
      <c r="M252" s="3">
        <f t="shared" si="114"/>
        <v>0</v>
      </c>
      <c r="N252" s="3">
        <f t="shared" si="114"/>
        <v>0</v>
      </c>
      <c r="O252" s="3"/>
      <c r="P252" s="3">
        <f>SUM(P132:P251)</f>
        <v>0</v>
      </c>
      <c r="Q252" s="79"/>
      <c r="R252" s="3">
        <f>SUM(R25:R194)</f>
        <v>0</v>
      </c>
      <c r="S252" s="20">
        <f>SUM(S25:S194)</f>
        <v>0</v>
      </c>
      <c r="T252" s="3">
        <f>SUM(T25:T194)</f>
        <v>0</v>
      </c>
      <c r="U252" s="9"/>
      <c r="V252" s="3">
        <f>SUM(V132:V197)</f>
        <v>0</v>
      </c>
      <c r="W252" s="3">
        <f>SUM(W132:W197)</f>
        <v>0</v>
      </c>
      <c r="X252" s="3">
        <f>SUM(X132:X197)</f>
        <v>0</v>
      </c>
      <c r="AG252" s="73">
        <f>+IF(AD252=AD188,0,((AC252*0)+(AC252/3)))</f>
        <v>0</v>
      </c>
      <c r="AH252" s="75"/>
      <c r="AJ252" s="34">
        <f>+AE252+AG252+AH252+AI252</f>
        <v>0</v>
      </c>
      <c r="AL252" s="32">
        <f>IF(AD252&lt;5,0.3,IF(AD252&lt;10,0.4,IF(AD252&lt;20,0.45,0.5)))</f>
        <v>0.3</v>
      </c>
      <c r="AV252" s="33" t="e">
        <f>+#REF!</f>
        <v>#REF!</v>
      </c>
      <c r="AW252" s="32" t="e">
        <f t="shared" si="84"/>
        <v>#REF!</v>
      </c>
      <c r="AX252" s="32" t="e">
        <f>+AV252/6*AL252</f>
        <v>#REF!</v>
      </c>
      <c r="AY252" s="34"/>
      <c r="AZ252" s="34" t="e">
        <f t="shared" si="86"/>
        <v>#REF!</v>
      </c>
    </row>
    <row r="253" spans="1:52" ht="12.75">
      <c r="A253" s="114"/>
      <c r="B253" s="9"/>
      <c r="C253" s="9"/>
      <c r="D253" s="9"/>
      <c r="E253" s="9"/>
      <c r="F253" s="115"/>
      <c r="G253" s="115"/>
      <c r="H253" s="116"/>
      <c r="I253" s="17"/>
      <c r="J253" s="17"/>
      <c r="K253" s="17"/>
      <c r="L253" s="17"/>
      <c r="M253" s="17"/>
      <c r="N253" s="17"/>
      <c r="O253" s="17"/>
      <c r="P253" s="17"/>
      <c r="Q253" s="6"/>
      <c r="R253" s="113"/>
      <c r="S253" s="17"/>
      <c r="T253" s="21"/>
      <c r="U253" s="9"/>
      <c r="V253" s="17"/>
      <c r="W253" s="17"/>
      <c r="X253" s="21"/>
      <c r="AG253" s="73"/>
      <c r="AH253" s="75"/>
      <c r="AJ253" s="34"/>
      <c r="AV253" s="33"/>
      <c r="AY253" s="34"/>
      <c r="AZ253" s="34"/>
    </row>
    <row r="254" spans="1:52" ht="12.75">
      <c r="A254" s="117"/>
      <c r="B254" s="9"/>
      <c r="C254" s="9"/>
      <c r="D254" s="9"/>
      <c r="E254" s="9"/>
      <c r="F254" s="116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6"/>
      <c r="R254" s="7"/>
      <c r="S254" s="9"/>
      <c r="T254" s="10"/>
      <c r="U254" s="9"/>
      <c r="V254" s="9"/>
      <c r="W254" s="9"/>
      <c r="X254" s="10"/>
      <c r="AG254" s="73">
        <f>+IF(AD254=AD252,0,((AC254*0)+(AC254/3)))</f>
        <v>0</v>
      </c>
      <c r="AH254" s="75"/>
      <c r="AJ254" s="34">
        <f>+AE254+AG254+AH254+AI254</f>
        <v>0</v>
      </c>
      <c r="AL254" s="32">
        <f>IF(AD254&lt;5,0.3,IF(AD254&lt;10,0.4,IF(AD254&lt;20,0.45,0.5)))</f>
        <v>0.3</v>
      </c>
      <c r="AV254" s="33" t="e">
        <f>+#REF!</f>
        <v>#REF!</v>
      </c>
      <c r="AW254" s="32" t="e">
        <f t="shared" si="84"/>
        <v>#REF!</v>
      </c>
      <c r="AX254" s="32" t="e">
        <f>+AV254/6*AL254</f>
        <v>#REF!</v>
      </c>
      <c r="AY254" s="34"/>
      <c r="AZ254" s="34" t="e">
        <f t="shared" si="86"/>
        <v>#REF!</v>
      </c>
    </row>
    <row r="255" spans="1:52" ht="12.75">
      <c r="A255" s="118" t="s">
        <v>31</v>
      </c>
      <c r="B255" s="118"/>
      <c r="C255" s="118"/>
      <c r="D255" s="118"/>
      <c r="E255" s="118"/>
      <c r="F255" s="118"/>
      <c r="G255" s="118"/>
      <c r="H255" s="118"/>
      <c r="I255" s="118"/>
      <c r="J255" s="82"/>
      <c r="K255" s="104"/>
      <c r="L255" s="104"/>
      <c r="M255" s="104"/>
      <c r="N255" s="104"/>
      <c r="O255" s="104"/>
      <c r="P255" s="104"/>
      <c r="Q255" s="104"/>
      <c r="R255" s="105"/>
      <c r="S255" s="84"/>
      <c r="T255" s="10"/>
      <c r="U255" s="9"/>
      <c r="V255" s="9"/>
      <c r="W255" s="9"/>
      <c r="X255" s="10"/>
      <c r="AG255" s="73">
        <f>+IF(AD255=AD254,0,((AC255*0)+(AC255/3)))</f>
        <v>0</v>
      </c>
      <c r="AH255" s="75"/>
      <c r="AJ255" s="34">
        <f>+AE255+AG255+AH255+AI255</f>
        <v>0</v>
      </c>
      <c r="AL255" s="32">
        <f>IF(AD255&lt;5,0.3,IF(AD255&lt;10,0.4,IF(AD255&lt;20,0.45,0.5)))</f>
        <v>0.3</v>
      </c>
      <c r="AV255" s="33" t="e">
        <f>+#REF!</f>
        <v>#REF!</v>
      </c>
      <c r="AW255" s="32" t="e">
        <f t="shared" si="84"/>
        <v>#REF!</v>
      </c>
      <c r="AX255" s="32" t="e">
        <f>+AV255/6*AL255</f>
        <v>#REF!</v>
      </c>
      <c r="AY255" s="34"/>
      <c r="AZ255" s="34" t="e">
        <f t="shared" si="86"/>
        <v>#REF!</v>
      </c>
    </row>
    <row r="256" spans="1:52" ht="12.75">
      <c r="A256" s="85" t="s">
        <v>48</v>
      </c>
      <c r="B256" s="86"/>
      <c r="C256" s="86"/>
      <c r="D256" s="86"/>
      <c r="E256" s="86"/>
      <c r="F256" s="86"/>
      <c r="G256" s="82"/>
      <c r="H256" s="82"/>
      <c r="I256" s="102">
        <f>P252</f>
        <v>0</v>
      </c>
      <c r="J256" s="82"/>
      <c r="K256" s="87"/>
      <c r="L256" s="9"/>
      <c r="M256" s="9"/>
      <c r="N256" s="9"/>
      <c r="O256" s="9"/>
      <c r="P256" s="9"/>
      <c r="Q256" s="9"/>
      <c r="R256" s="21"/>
      <c r="S256" s="17"/>
      <c r="T256" s="10"/>
      <c r="U256" s="9"/>
      <c r="V256" s="9"/>
      <c r="W256" s="9"/>
      <c r="X256" s="10"/>
      <c r="AG256" s="73">
        <f>+IF(AD256=AD255,0,((AC256*0)+(AC256/3)))</f>
        <v>0</v>
      </c>
      <c r="AH256" s="75"/>
      <c r="AJ256" s="34">
        <f>+AE256+AG256+AH256+AI256</f>
        <v>0</v>
      </c>
      <c r="AL256" s="32">
        <f>IF(AD256&lt;5,0.3,IF(AD256&lt;10,0.4,IF(AD256&lt;20,0.45,0.5)))</f>
        <v>0.3</v>
      </c>
      <c r="AV256" s="33" t="e">
        <f>+#REF!</f>
        <v>#REF!</v>
      </c>
      <c r="AW256" s="32" t="e">
        <f t="shared" si="84"/>
        <v>#REF!</v>
      </c>
      <c r="AX256" s="32" t="e">
        <f>+AV256/6*AL256</f>
        <v>#REF!</v>
      </c>
      <c r="AY256" s="34"/>
      <c r="AZ256" s="34" t="e">
        <f t="shared" si="86"/>
        <v>#REF!</v>
      </c>
    </row>
    <row r="257" spans="1:52" ht="12.75">
      <c r="A257" s="8" t="s">
        <v>33</v>
      </c>
      <c r="B257" s="9"/>
      <c r="C257" s="9"/>
      <c r="D257" s="9"/>
      <c r="E257" s="9"/>
      <c r="F257" s="9"/>
      <c r="G257" s="9"/>
      <c r="H257" s="9"/>
      <c r="I257" s="103">
        <f>+I256*8%</f>
        <v>0</v>
      </c>
      <c r="J257" s="82"/>
      <c r="K257" s="87"/>
      <c r="L257" s="86"/>
      <c r="M257" s="86"/>
      <c r="N257" s="86"/>
      <c r="O257" s="9"/>
      <c r="P257" s="86"/>
      <c r="Q257" s="9"/>
      <c r="R257" s="88"/>
      <c r="S257" s="86"/>
      <c r="T257" s="10"/>
      <c r="U257" s="9"/>
      <c r="V257" s="9"/>
      <c r="W257" s="9"/>
      <c r="X257" s="10"/>
      <c r="AG257" s="73" t="e">
        <f>+IF(AD257=#REF!,0,((AC257*0)+(AC257/3)))</f>
        <v>#REF!</v>
      </c>
      <c r="AH257" s="75"/>
      <c r="AJ257" s="34" t="e">
        <f>+AE257+AG257+AH257+AI257</f>
        <v>#REF!</v>
      </c>
      <c r="AL257" s="32">
        <f>IF(AD257&lt;5,0.3,IF(AD257&lt;10,0.4,IF(AD257&lt;20,0.45,0.5)))</f>
        <v>0.3</v>
      </c>
      <c r="AV257" s="33" t="e">
        <f>+#REF!</f>
        <v>#REF!</v>
      </c>
      <c r="AW257" s="32" t="e">
        <f t="shared" si="84"/>
        <v>#REF!</v>
      </c>
      <c r="AX257" s="32" t="e">
        <f>+AV257/6*AL257</f>
        <v>#REF!</v>
      </c>
      <c r="AY257" s="34"/>
      <c r="AZ257" s="34" t="e">
        <f t="shared" si="86"/>
        <v>#REF!</v>
      </c>
    </row>
    <row r="258" spans="1:52" ht="12.75">
      <c r="A258" s="106" t="s">
        <v>49</v>
      </c>
      <c r="B258" s="89"/>
      <c r="C258" s="89"/>
      <c r="D258" s="89"/>
      <c r="E258" s="89"/>
      <c r="F258" s="89"/>
      <c r="G258" s="93"/>
      <c r="H258" s="93"/>
      <c r="I258" s="107">
        <f>+I256+I257</f>
        <v>0</v>
      </c>
      <c r="J258" s="82"/>
      <c r="K258" s="87"/>
      <c r="L258" s="89"/>
      <c r="M258" s="89"/>
      <c r="N258" s="89"/>
      <c r="O258" s="9"/>
      <c r="P258" s="86"/>
      <c r="Q258" s="9"/>
      <c r="R258" s="88"/>
      <c r="S258" s="86"/>
      <c r="T258" s="10"/>
      <c r="U258" s="9"/>
      <c r="V258" s="9"/>
      <c r="W258" s="9"/>
      <c r="X258" s="10"/>
      <c r="AG258" s="73">
        <f>+IF(AD258=AD257,0,((AC258*0)+(AC258/3)))</f>
        <v>0</v>
      </c>
      <c r="AH258" s="74"/>
      <c r="AJ258" s="34">
        <f>+AE258+AG258+AH258+AI258</f>
        <v>0</v>
      </c>
      <c r="AL258" s="32">
        <f>IF(AD258&lt;5,0.3,IF(AD258&lt;10,0.4,IF(AD258&lt;20,0.45,0.5)))</f>
        <v>0.3</v>
      </c>
      <c r="AV258" s="33" t="e">
        <f>+#REF!</f>
        <v>#REF!</v>
      </c>
      <c r="AW258" s="32" t="e">
        <f t="shared" si="84"/>
        <v>#REF!</v>
      </c>
      <c r="AX258" s="32" t="e">
        <f>+AV258/6*AL258</f>
        <v>#REF!</v>
      </c>
      <c r="AY258" s="34"/>
      <c r="AZ258" s="34" t="e">
        <f t="shared" si="86"/>
        <v>#REF!</v>
      </c>
    </row>
    <row r="259" spans="1:52" ht="12.75">
      <c r="A259" s="90"/>
      <c r="B259" s="91"/>
      <c r="C259" s="91"/>
      <c r="D259" s="91"/>
      <c r="E259" s="91"/>
      <c r="F259" s="91"/>
      <c r="G259" s="92"/>
      <c r="H259" s="92"/>
      <c r="I259" s="112"/>
      <c r="J259" s="82"/>
      <c r="K259" s="108"/>
      <c r="L259" s="89"/>
      <c r="M259" s="89"/>
      <c r="N259" s="89"/>
      <c r="O259" s="9"/>
      <c r="P259" s="109"/>
      <c r="Q259" s="9"/>
      <c r="R259" s="109"/>
      <c r="S259" s="109"/>
      <c r="T259" s="9"/>
      <c r="U259" s="9"/>
      <c r="V259" s="9"/>
      <c r="W259" s="9"/>
      <c r="X259" s="9"/>
      <c r="Y259" s="9"/>
      <c r="Z259" s="77"/>
      <c r="AG259" s="73">
        <f>+IF(AD259=AD258,0,((AC259*0)+(AC259/3)))</f>
        <v>0</v>
      </c>
      <c r="AH259" s="74"/>
      <c r="AJ259" s="34">
        <f>+AE259+AG259+AH259+AI259</f>
        <v>0</v>
      </c>
      <c r="AL259" s="32">
        <f>IF(AD259&lt;5,0.3,IF(AD259&lt;10,0.4,IF(AD259&lt;20,0.45,0.5)))</f>
        <v>0.3</v>
      </c>
      <c r="AV259" s="33" t="e">
        <f>+#REF!</f>
        <v>#REF!</v>
      </c>
      <c r="AW259" s="32" t="e">
        <f t="shared" si="84"/>
        <v>#REF!</v>
      </c>
      <c r="AX259" s="32" t="e">
        <f>+AV259/6*AL259</f>
        <v>#REF!</v>
      </c>
      <c r="AY259" s="34"/>
      <c r="AZ259" s="34" t="e">
        <f t="shared" si="86"/>
        <v>#REF!</v>
      </c>
    </row>
    <row r="260" spans="1:52" ht="12.75" hidden="1">
      <c r="A260" s="82"/>
      <c r="B260" s="86"/>
      <c r="C260" s="86"/>
      <c r="D260" s="86"/>
      <c r="E260" s="86"/>
      <c r="F260" s="86"/>
      <c r="G260" s="82"/>
      <c r="H260" s="82"/>
      <c r="I260" s="82"/>
      <c r="J260" s="82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77"/>
      <c r="AH260" s="74"/>
      <c r="AV260" s="33" t="e">
        <f>+#REF!</f>
        <v>#REF!</v>
      </c>
      <c r="AW260" s="32" t="e">
        <f t="shared" si="84"/>
        <v>#REF!</v>
      </c>
      <c r="AX260" s="32" t="e">
        <f>+AV260/6*AL260</f>
        <v>#REF!</v>
      </c>
      <c r="AY260" s="34"/>
      <c r="AZ260" s="34" t="e">
        <f t="shared" si="86"/>
        <v>#REF!</v>
      </c>
    </row>
    <row r="261" spans="1:52" ht="12.75" hidden="1">
      <c r="A261" s="83" t="s">
        <v>34</v>
      </c>
      <c r="B261" s="83"/>
      <c r="C261" s="83"/>
      <c r="D261" s="83"/>
      <c r="E261" s="83"/>
      <c r="F261" s="83"/>
      <c r="G261" s="83"/>
      <c r="H261" s="83"/>
      <c r="I261" s="83"/>
      <c r="J261" s="82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77"/>
      <c r="AH261" s="73"/>
      <c r="AV261" s="33" t="e">
        <f>+#REF!</f>
        <v>#REF!</v>
      </c>
      <c r="AW261" s="32" t="e">
        <f t="shared" si="84"/>
        <v>#REF!</v>
      </c>
      <c r="AX261" s="32" t="e">
        <f>+AV261/6*AL261</f>
        <v>#REF!</v>
      </c>
      <c r="AY261" s="34"/>
      <c r="AZ261" s="34" t="e">
        <f t="shared" si="86"/>
        <v>#REF!</v>
      </c>
    </row>
    <row r="262" spans="1:52" ht="12.75" hidden="1">
      <c r="A262" s="87" t="s">
        <v>37</v>
      </c>
      <c r="B262" s="86"/>
      <c r="C262" s="86"/>
      <c r="D262" s="86"/>
      <c r="E262" s="86"/>
      <c r="F262" s="86"/>
      <c r="G262" s="82"/>
      <c r="H262" s="82" t="s">
        <v>32</v>
      </c>
      <c r="I262" s="86">
        <f>+I258</f>
        <v>0</v>
      </c>
      <c r="J262" s="82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77"/>
      <c r="AH262" s="75"/>
      <c r="AV262" s="33" t="e">
        <f>+#REF!</f>
        <v>#REF!</v>
      </c>
      <c r="AW262" s="32" t="e">
        <f t="shared" si="84"/>
        <v>#REF!</v>
      </c>
      <c r="AX262" s="32" t="e">
        <f>+AV262/6*AL262</f>
        <v>#REF!</v>
      </c>
      <c r="AY262" s="34"/>
      <c r="AZ262" s="34" t="e">
        <f t="shared" si="86"/>
        <v>#REF!</v>
      </c>
    </row>
    <row r="263" spans="1:52" ht="12.75" hidden="1">
      <c r="A263" s="87"/>
      <c r="B263" s="89"/>
      <c r="C263" s="89"/>
      <c r="D263" s="89"/>
      <c r="E263" s="89"/>
      <c r="F263" s="89"/>
      <c r="G263" s="93"/>
      <c r="H263" s="82"/>
      <c r="I263" s="86"/>
      <c r="J263" s="82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77"/>
      <c r="AH263" s="75"/>
      <c r="AV263" s="33" t="e">
        <f>+#REF!</f>
        <v>#REF!</v>
      </c>
      <c r="AW263" s="32" t="e">
        <f t="shared" si="84"/>
        <v>#REF!</v>
      </c>
      <c r="AX263" s="32" t="e">
        <f>+AV263/6*AL263</f>
        <v>#REF!</v>
      </c>
      <c r="AY263" s="34"/>
      <c r="AZ263" s="34" t="e">
        <f t="shared" si="86"/>
        <v>#REF!</v>
      </c>
    </row>
    <row r="264" spans="1:52" ht="12.75" hidden="1">
      <c r="A264" s="87" t="s">
        <v>35</v>
      </c>
      <c r="B264" s="86"/>
      <c r="C264" s="86"/>
      <c r="D264" s="86"/>
      <c r="E264" s="86"/>
      <c r="F264" s="86"/>
      <c r="G264" s="82"/>
      <c r="H264" s="82" t="s">
        <v>32</v>
      </c>
      <c r="I264" s="110">
        <f>+P259+R259</f>
        <v>0</v>
      </c>
      <c r="J264" s="82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77"/>
      <c r="AH264" s="75"/>
      <c r="AV264" s="33" t="e">
        <f>+#REF!</f>
        <v>#REF!</v>
      </c>
      <c r="AW264" s="32" t="e">
        <f t="shared" si="84"/>
        <v>#REF!</v>
      </c>
      <c r="AX264" s="32" t="e">
        <f>+AV264/6*AL264</f>
        <v>#REF!</v>
      </c>
      <c r="AY264" s="34"/>
      <c r="AZ264" s="34" t="e">
        <f t="shared" si="86"/>
        <v>#REF!</v>
      </c>
    </row>
    <row r="265" spans="1:52" ht="12.75" hidden="1">
      <c r="A265" s="108" t="s">
        <v>38</v>
      </c>
      <c r="B265" s="86"/>
      <c r="C265" s="86"/>
      <c r="D265" s="86"/>
      <c r="E265" s="86"/>
      <c r="F265" s="86"/>
      <c r="G265" s="82"/>
      <c r="H265" s="93" t="s">
        <v>32</v>
      </c>
      <c r="I265" s="89">
        <f>+I262+I263+I264</f>
        <v>0</v>
      </c>
      <c r="J265" s="82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77"/>
      <c r="AH265" s="75"/>
      <c r="AV265" s="33" t="e">
        <f>+#REF!</f>
        <v>#REF!</v>
      </c>
      <c r="AW265" s="32" t="e">
        <f t="shared" si="84"/>
        <v>#REF!</v>
      </c>
      <c r="AX265" s="32" t="e">
        <f>+AV265/6*AL265</f>
        <v>#REF!</v>
      </c>
      <c r="AY265" s="34"/>
      <c r="AZ265" s="34" t="e">
        <f t="shared" si="86"/>
        <v>#REF!</v>
      </c>
    </row>
    <row r="266" spans="1:52" ht="12.75" hidden="1">
      <c r="A266" s="111"/>
      <c r="B266" s="111"/>
      <c r="C266" s="11"/>
      <c r="D266" s="11"/>
      <c r="E266" s="17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77"/>
      <c r="AH266" s="75"/>
      <c r="AV266" s="33" t="e">
        <f>+#REF!</f>
        <v>#REF!</v>
      </c>
      <c r="AW266" s="32" t="e">
        <f t="shared" si="84"/>
        <v>#REF!</v>
      </c>
      <c r="AX266" s="32" t="e">
        <f>+AV266/6*AL266</f>
        <v>#REF!</v>
      </c>
      <c r="AY266" s="34"/>
      <c r="AZ266" s="34" t="e">
        <f t="shared" si="86"/>
        <v>#REF!</v>
      </c>
    </row>
    <row r="267" spans="1:52" ht="12.75" hidden="1">
      <c r="A267" s="111"/>
      <c r="B267" s="111"/>
      <c r="C267" s="11"/>
      <c r="D267" s="11"/>
      <c r="E267" s="17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77"/>
      <c r="AH267" s="75"/>
      <c r="AV267" s="33" t="e">
        <f>+#REF!</f>
        <v>#REF!</v>
      </c>
      <c r="AW267" s="32" t="e">
        <f t="shared" si="84"/>
        <v>#REF!</v>
      </c>
      <c r="AX267" s="32" t="e">
        <f>+AV267/6*AL267</f>
        <v>#REF!</v>
      </c>
      <c r="AY267" s="34"/>
      <c r="AZ267" s="34" t="e">
        <f t="shared" si="86"/>
        <v>#REF!</v>
      </c>
    </row>
    <row r="268" spans="1:52" ht="12.75">
      <c r="A268" s="111"/>
      <c r="B268" s="111"/>
      <c r="C268" s="11"/>
      <c r="D268" s="11"/>
      <c r="E268" s="17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77"/>
      <c r="AH268" s="75"/>
      <c r="AV268" s="33" t="e">
        <f>+#REF!</f>
        <v>#REF!</v>
      </c>
      <c r="AW268" s="32" t="e">
        <f t="shared" si="84"/>
        <v>#REF!</v>
      </c>
      <c r="AX268" s="32" t="e">
        <f>+AV268/6*AL268</f>
        <v>#REF!</v>
      </c>
      <c r="AY268" s="34"/>
      <c r="AZ268" s="34" t="e">
        <f t="shared" si="86"/>
        <v>#REF!</v>
      </c>
    </row>
    <row r="269" spans="1:52" ht="12.75">
      <c r="A269" s="111"/>
      <c r="B269" s="111"/>
      <c r="C269" s="11"/>
      <c r="D269" s="11"/>
      <c r="E269" s="17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77"/>
      <c r="AH269" s="75"/>
      <c r="AV269" s="33" t="e">
        <f>+#REF!</f>
        <v>#REF!</v>
      </c>
      <c r="AW269" s="32" t="e">
        <f t="shared" si="84"/>
        <v>#REF!</v>
      </c>
      <c r="AX269" s="32" t="e">
        <f>+AV269/6*AL269</f>
        <v>#REF!</v>
      </c>
      <c r="AY269" s="34"/>
      <c r="AZ269" s="34" t="e">
        <f t="shared" si="86"/>
        <v>#REF!</v>
      </c>
    </row>
    <row r="270" spans="1:52" ht="12.75">
      <c r="A270" s="111"/>
      <c r="B270" s="111"/>
      <c r="C270" s="11"/>
      <c r="D270" s="11"/>
      <c r="E270" s="17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77"/>
      <c r="AH270" s="75"/>
      <c r="AV270" s="33" t="e">
        <f>+#REF!</f>
        <v>#REF!</v>
      </c>
      <c r="AW270" s="32" t="e">
        <f t="shared" si="84"/>
        <v>#REF!</v>
      </c>
      <c r="AX270" s="32" t="e">
        <f>+AV270/6*AL270</f>
        <v>#REF!</v>
      </c>
      <c r="AY270" s="34"/>
      <c r="AZ270" s="34" t="e">
        <f t="shared" si="86"/>
        <v>#REF!</v>
      </c>
    </row>
    <row r="271" spans="1:52" ht="12.75">
      <c r="A271" s="111"/>
      <c r="B271" s="111"/>
      <c r="C271" s="11"/>
      <c r="D271" s="11"/>
      <c r="E271" s="17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77"/>
      <c r="AH271" s="74"/>
      <c r="AV271" s="33" t="e">
        <f>+#REF!</f>
        <v>#REF!</v>
      </c>
      <c r="AW271" s="32" t="e">
        <f t="shared" si="84"/>
        <v>#REF!</v>
      </c>
      <c r="AX271" s="32" t="e">
        <f>+AV271/6*AL271</f>
        <v>#REF!</v>
      </c>
      <c r="AY271" s="34"/>
      <c r="AZ271" s="34" t="e">
        <f t="shared" si="86"/>
        <v>#REF!</v>
      </c>
    </row>
    <row r="272" spans="1:52" ht="12.75">
      <c r="A272" s="14"/>
      <c r="B272" s="14"/>
      <c r="C272" s="15"/>
      <c r="D272" s="15"/>
      <c r="E272" s="16"/>
      <c r="AH272" s="74"/>
      <c r="AV272" s="33" t="e">
        <f>+#REF!</f>
        <v>#REF!</v>
      </c>
      <c r="AW272" s="32" t="e">
        <f t="shared" si="84"/>
        <v>#REF!</v>
      </c>
      <c r="AX272" s="32" t="e">
        <f>+AV272/6*AL272</f>
        <v>#REF!</v>
      </c>
      <c r="AY272" s="34"/>
      <c r="AZ272" s="34" t="e">
        <f t="shared" si="86"/>
        <v>#REF!</v>
      </c>
    </row>
    <row r="273" spans="1:52" ht="12.75">
      <c r="A273" s="14"/>
      <c r="B273" s="14"/>
      <c r="C273" s="15"/>
      <c r="D273" s="15"/>
      <c r="E273" s="16"/>
      <c r="AH273" s="74"/>
      <c r="AV273" s="33" t="e">
        <f>+#REF!</f>
        <v>#REF!</v>
      </c>
      <c r="AW273" s="32" t="e">
        <f t="shared" si="84"/>
        <v>#REF!</v>
      </c>
      <c r="AX273" s="32" t="e">
        <f>+AV273/6*AL273</f>
        <v>#REF!</v>
      </c>
      <c r="AY273" s="34"/>
      <c r="AZ273" s="34" t="e">
        <f t="shared" si="86"/>
        <v>#REF!</v>
      </c>
    </row>
    <row r="274" spans="1:52" ht="12.75">
      <c r="A274" s="14"/>
      <c r="B274" s="14"/>
      <c r="C274" s="15"/>
      <c r="D274" s="15"/>
      <c r="E274" s="16"/>
      <c r="AH274" s="73"/>
      <c r="AV274" s="33" t="e">
        <f>+#REF!</f>
        <v>#REF!</v>
      </c>
      <c r="AW274" s="32" t="e">
        <f t="shared" si="84"/>
        <v>#REF!</v>
      </c>
      <c r="AX274" s="32" t="e">
        <f>+AV274/6*AL274</f>
        <v>#REF!</v>
      </c>
      <c r="AY274" s="34"/>
      <c r="AZ274" s="34" t="e">
        <f t="shared" si="86"/>
        <v>#REF!</v>
      </c>
    </row>
    <row r="275" spans="1:52" ht="12.75">
      <c r="A275" s="14"/>
      <c r="B275" s="14"/>
      <c r="C275" s="15"/>
      <c r="D275" s="15"/>
      <c r="E275" s="16"/>
      <c r="AH275" s="75"/>
      <c r="AV275" s="33" t="e">
        <f>+#REF!</f>
        <v>#REF!</v>
      </c>
      <c r="AW275" s="32" t="e">
        <f t="shared" si="84"/>
        <v>#REF!</v>
      </c>
      <c r="AX275" s="32" t="e">
        <f>+AV275/6*AL275</f>
        <v>#REF!</v>
      </c>
      <c r="AY275" s="34"/>
      <c r="AZ275" s="34" t="e">
        <f t="shared" si="86"/>
        <v>#REF!</v>
      </c>
    </row>
    <row r="276" spans="1:52" ht="12.75">
      <c r="A276" s="14"/>
      <c r="B276" s="14"/>
      <c r="C276" s="15"/>
      <c r="D276" s="15"/>
      <c r="E276" s="16"/>
      <c r="AH276" s="75"/>
      <c r="AV276" s="33" t="e">
        <f>+#REF!</f>
        <v>#REF!</v>
      </c>
      <c r="AW276" s="32" t="e">
        <f t="shared" si="84"/>
        <v>#REF!</v>
      </c>
      <c r="AX276" s="32" t="e">
        <f>+AV276/6*AL276</f>
        <v>#REF!</v>
      </c>
      <c r="AY276" s="34"/>
      <c r="AZ276" s="34" t="e">
        <f t="shared" si="86"/>
        <v>#REF!</v>
      </c>
    </row>
    <row r="277" spans="1:52" ht="12.75">
      <c r="A277" s="14"/>
      <c r="B277" s="14"/>
      <c r="C277" s="15"/>
      <c r="D277" s="15"/>
      <c r="E277" s="16"/>
      <c r="AH277" s="75"/>
      <c r="AV277" s="33" t="e">
        <f>+#REF!</f>
        <v>#REF!</v>
      </c>
      <c r="AW277" s="32" t="e">
        <f t="shared" si="84"/>
        <v>#REF!</v>
      </c>
      <c r="AX277" s="32" t="e">
        <f>+AV277/6*AL277</f>
        <v>#REF!</v>
      </c>
      <c r="AY277" s="34"/>
      <c r="AZ277" s="34" t="e">
        <f t="shared" si="86"/>
        <v>#REF!</v>
      </c>
    </row>
    <row r="278" spans="1:52" ht="12.75">
      <c r="A278" s="14"/>
      <c r="B278" s="14"/>
      <c r="C278" s="15"/>
      <c r="D278" s="15"/>
      <c r="E278" s="16"/>
      <c r="AH278" s="75"/>
      <c r="AV278" s="33" t="e">
        <f>+#REF!</f>
        <v>#REF!</v>
      </c>
      <c r="AW278" s="32" t="e">
        <f t="shared" si="84"/>
        <v>#REF!</v>
      </c>
      <c r="AX278" s="32" t="e">
        <f>+AV278/6*AL278</f>
        <v>#REF!</v>
      </c>
      <c r="AY278" s="34"/>
      <c r="AZ278" s="34" t="e">
        <f t="shared" si="86"/>
        <v>#REF!</v>
      </c>
    </row>
    <row r="279" spans="1:52" ht="12.75">
      <c r="A279" s="14"/>
      <c r="B279" s="14"/>
      <c r="C279" s="15"/>
      <c r="D279" s="15"/>
      <c r="E279" s="16"/>
      <c r="AH279" s="75"/>
      <c r="AV279" s="33" t="e">
        <f>+#REF!</f>
        <v>#REF!</v>
      </c>
      <c r="AW279" s="32" t="e">
        <f t="shared" si="84"/>
        <v>#REF!</v>
      </c>
      <c r="AX279" s="32" t="e">
        <f>+AV279/6*AL279</f>
        <v>#REF!</v>
      </c>
      <c r="AY279" s="34"/>
      <c r="AZ279" s="34" t="e">
        <f t="shared" si="86"/>
        <v>#REF!</v>
      </c>
    </row>
    <row r="280" spans="1:52" ht="12.75">
      <c r="A280" s="14"/>
      <c r="B280" s="14"/>
      <c r="C280" s="15"/>
      <c r="D280" s="15"/>
      <c r="E280" s="16"/>
      <c r="AH280" s="75"/>
      <c r="AV280" s="33" t="e">
        <f>+#REF!</f>
        <v>#REF!</v>
      </c>
      <c r="AW280" s="32" t="e">
        <f t="shared" si="84"/>
        <v>#REF!</v>
      </c>
      <c r="AX280" s="32" t="e">
        <f>+AV280/6*AL280</f>
        <v>#REF!</v>
      </c>
      <c r="AY280" s="34"/>
      <c r="AZ280" s="34" t="e">
        <f t="shared" si="86"/>
        <v>#REF!</v>
      </c>
    </row>
    <row r="281" spans="1:52" ht="12.75">
      <c r="A281" s="14"/>
      <c r="B281" s="14"/>
      <c r="C281" s="15"/>
      <c r="D281" s="15"/>
      <c r="E281" s="16"/>
      <c r="AH281" s="75"/>
      <c r="AV281" s="33" t="e">
        <f>+#REF!</f>
        <v>#REF!</v>
      </c>
      <c r="AW281" s="32" t="e">
        <f>+AV281/3</f>
        <v>#REF!</v>
      </c>
      <c r="AX281" s="32" t="e">
        <f>+AV281/6*AL281</f>
        <v>#REF!</v>
      </c>
      <c r="AY281" s="34"/>
      <c r="AZ281" s="34" t="e">
        <f>+AW281+AX281+AY281</f>
        <v>#REF!</v>
      </c>
    </row>
    <row r="282" spans="1:52" ht="12.75">
      <c r="A282" s="14"/>
      <c r="B282" s="14"/>
      <c r="C282" s="15"/>
      <c r="D282" s="15"/>
      <c r="E282" s="16"/>
      <c r="AH282" s="75"/>
      <c r="AV282" s="33" t="e">
        <f>+#REF!</f>
        <v>#REF!</v>
      </c>
      <c r="AW282" s="32" t="e">
        <f>+AV282/3</f>
        <v>#REF!</v>
      </c>
      <c r="AX282" s="32" t="e">
        <f>+AV282/6*AL282</f>
        <v>#REF!</v>
      </c>
      <c r="AY282" s="34"/>
      <c r="AZ282" s="34" t="e">
        <f>+AW282+AX282+AY282</f>
        <v>#REF!</v>
      </c>
    </row>
    <row r="283" spans="1:52" ht="12.75">
      <c r="A283" s="14"/>
      <c r="B283" s="14"/>
      <c r="C283" s="15"/>
      <c r="D283" s="15"/>
      <c r="E283" s="16"/>
      <c r="AH283" s="75"/>
      <c r="AV283" s="33" t="e">
        <f>+#REF!</f>
        <v>#REF!</v>
      </c>
      <c r="AW283" s="32" t="e">
        <f>+AV283/3</f>
        <v>#REF!</v>
      </c>
      <c r="AX283" s="32" t="e">
        <f>+AV283/6*AL283</f>
        <v>#REF!</v>
      </c>
      <c r="AY283" s="34"/>
      <c r="AZ283" s="34" t="e">
        <f>+AW283+AX283+AY283</f>
        <v>#REF!</v>
      </c>
    </row>
    <row r="284" spans="1:34" ht="12.75">
      <c r="A284" s="14"/>
      <c r="B284" s="14"/>
      <c r="C284" s="15"/>
      <c r="D284" s="15"/>
      <c r="E284" s="16"/>
      <c r="AH284" s="74"/>
    </row>
    <row r="285" spans="1:34" ht="12.75">
      <c r="A285" s="14"/>
      <c r="B285" s="14"/>
      <c r="C285" s="15"/>
      <c r="D285" s="15"/>
      <c r="E285" s="16"/>
      <c r="AH285" s="74"/>
    </row>
    <row r="286" spans="1:34" ht="12.75">
      <c r="A286" s="14"/>
      <c r="B286" s="14"/>
      <c r="C286" s="15"/>
      <c r="D286" s="15"/>
      <c r="E286" s="16"/>
      <c r="AH286" s="74"/>
    </row>
    <row r="287" spans="1:34" ht="12.75">
      <c r="A287" s="14"/>
      <c r="B287" s="14"/>
      <c r="C287" s="15"/>
      <c r="D287" s="15"/>
      <c r="E287" s="16"/>
      <c r="AH287" s="73"/>
    </row>
    <row r="288" spans="1:34" ht="12.75">
      <c r="A288" s="14"/>
      <c r="B288" s="14"/>
      <c r="C288" s="15"/>
      <c r="D288" s="15"/>
      <c r="E288" s="16"/>
      <c r="AH288" s="75"/>
    </row>
    <row r="289" spans="1:34" ht="12.75">
      <c r="A289" s="14"/>
      <c r="B289" s="14"/>
      <c r="C289" s="15"/>
      <c r="D289" s="15"/>
      <c r="E289" s="16"/>
      <c r="AH289" s="75"/>
    </row>
    <row r="290" spans="1:34" ht="12.75">
      <c r="A290" s="14"/>
      <c r="B290" s="14"/>
      <c r="C290" s="15"/>
      <c r="D290" s="15"/>
      <c r="E290" s="16"/>
      <c r="AH290" s="75"/>
    </row>
    <row r="291" spans="1:34" ht="12.75">
      <c r="A291" s="14"/>
      <c r="B291" s="14"/>
      <c r="C291" s="15"/>
      <c r="D291" s="15"/>
      <c r="E291" s="16"/>
      <c r="AH291" s="75"/>
    </row>
    <row r="292" spans="1:34" ht="12.75">
      <c r="A292" s="14"/>
      <c r="B292" s="14"/>
      <c r="C292" s="15"/>
      <c r="D292" s="15"/>
      <c r="E292" s="16"/>
      <c r="AH292" s="75"/>
    </row>
    <row r="293" spans="1:34" ht="12.75">
      <c r="A293" s="14"/>
      <c r="B293" s="14"/>
      <c r="C293" s="15"/>
      <c r="D293" s="15"/>
      <c r="E293" s="16"/>
      <c r="AH293" s="75"/>
    </row>
    <row r="294" spans="1:34" ht="12.75">
      <c r="A294" s="14"/>
      <c r="B294" s="14"/>
      <c r="C294" s="15"/>
      <c r="D294" s="15"/>
      <c r="E294" s="16"/>
      <c r="AH294" s="75"/>
    </row>
    <row r="295" spans="1:34" ht="12.75">
      <c r="A295" s="14"/>
      <c r="B295" s="14"/>
      <c r="C295" s="15"/>
      <c r="D295" s="15"/>
      <c r="E295" s="16"/>
      <c r="AH295" s="75"/>
    </row>
    <row r="296" spans="1:34" ht="12.75">
      <c r="A296" s="14"/>
      <c r="B296" s="14"/>
      <c r="C296" s="15"/>
      <c r="D296" s="15"/>
      <c r="E296" s="16"/>
      <c r="AH296" s="75"/>
    </row>
    <row r="297" spans="1:34" ht="12.75">
      <c r="A297" s="14"/>
      <c r="B297" s="14"/>
      <c r="C297" s="15"/>
      <c r="D297" s="15"/>
      <c r="E297" s="16"/>
      <c r="AH297" s="74"/>
    </row>
    <row r="298" spans="1:34" ht="12.75">
      <c r="A298" s="14"/>
      <c r="B298" s="14"/>
      <c r="C298" s="15"/>
      <c r="D298" s="15"/>
      <c r="E298" s="16"/>
      <c r="AH298" s="74"/>
    </row>
    <row r="299" spans="1:34" ht="12.75">
      <c r="A299" s="14"/>
      <c r="B299" s="14"/>
      <c r="C299" s="15"/>
      <c r="D299" s="15"/>
      <c r="E299" s="16"/>
      <c r="AH299" s="74"/>
    </row>
    <row r="300" spans="1:5" ht="12.75">
      <c r="A300" s="14"/>
      <c r="B300" s="14"/>
      <c r="C300" s="15"/>
      <c r="D300" s="15"/>
      <c r="E300" s="16"/>
    </row>
    <row r="301" spans="1:5" ht="12.75">
      <c r="A301" s="14"/>
      <c r="B301" s="14"/>
      <c r="C301" s="15"/>
      <c r="D301" s="15"/>
      <c r="E301" s="16"/>
    </row>
    <row r="302" spans="1:5" ht="12.75">
      <c r="A302" s="14"/>
      <c r="B302" s="14"/>
      <c r="C302" s="15"/>
      <c r="D302" s="15"/>
      <c r="E302" s="16"/>
    </row>
    <row r="303" spans="1:5" ht="12.75">
      <c r="A303" s="14"/>
      <c r="B303" s="14"/>
      <c r="C303" s="15"/>
      <c r="D303" s="15"/>
      <c r="E303" s="16"/>
    </row>
    <row r="304" spans="1:5" ht="12.75">
      <c r="A304" s="14"/>
      <c r="B304" s="14"/>
      <c r="C304" s="15"/>
      <c r="D304" s="15"/>
      <c r="E304" s="16"/>
    </row>
    <row r="305" spans="1:5" ht="12.75">
      <c r="A305" s="14"/>
      <c r="B305" s="14"/>
      <c r="C305" s="15"/>
      <c r="D305" s="15"/>
      <c r="E305" s="16"/>
    </row>
    <row r="306" spans="1:5" ht="12.75">
      <c r="A306" s="14"/>
      <c r="B306" s="14"/>
      <c r="C306" s="15"/>
      <c r="D306" s="15"/>
      <c r="E306" s="16"/>
    </row>
    <row r="307" spans="1:5" ht="12.75">
      <c r="A307" s="14"/>
      <c r="B307" s="14"/>
      <c r="C307" s="15"/>
      <c r="D307" s="15"/>
      <c r="E307" s="16"/>
    </row>
    <row r="308" spans="1:5" ht="12.75">
      <c r="A308" s="14"/>
      <c r="B308" s="14"/>
      <c r="C308" s="15"/>
      <c r="D308" s="15"/>
      <c r="E308" s="16"/>
    </row>
    <row r="309" spans="1:5" ht="12.75">
      <c r="A309" s="14"/>
      <c r="B309" s="14"/>
      <c r="C309" s="15"/>
      <c r="D309" s="15"/>
      <c r="E309" s="16"/>
    </row>
    <row r="310" spans="1:5" ht="12.75">
      <c r="A310" s="14"/>
      <c r="B310" s="14"/>
      <c r="C310" s="15"/>
      <c r="D310" s="15"/>
      <c r="E310" s="16"/>
    </row>
    <row r="311" spans="1:5" ht="12.75">
      <c r="A311" s="14"/>
      <c r="B311" s="14"/>
      <c r="C311" s="15"/>
      <c r="D311" s="15"/>
      <c r="E311" s="16"/>
    </row>
    <row r="312" spans="1:5" ht="12.75">
      <c r="A312" s="14"/>
      <c r="B312" s="14"/>
      <c r="C312" s="15"/>
      <c r="D312" s="15"/>
      <c r="E312" s="16"/>
    </row>
    <row r="313" spans="1:5" ht="12.75">
      <c r="A313" s="14"/>
      <c r="B313" s="14"/>
      <c r="C313" s="15"/>
      <c r="D313" s="15"/>
      <c r="E313" s="16"/>
    </row>
    <row r="314" spans="1:5" ht="12.75">
      <c r="A314" s="14"/>
      <c r="B314" s="14"/>
      <c r="C314" s="15"/>
      <c r="D314" s="15"/>
      <c r="E314" s="16"/>
    </row>
    <row r="315" spans="1:5" ht="12.75">
      <c r="A315" s="14"/>
      <c r="B315" s="14"/>
      <c r="C315" s="15"/>
      <c r="D315" s="15"/>
      <c r="E315" s="16"/>
    </row>
    <row r="316" spans="1:5" ht="12.75">
      <c r="A316" s="14"/>
      <c r="B316" s="14"/>
      <c r="C316" s="15"/>
      <c r="D316" s="15"/>
      <c r="E316" s="16"/>
    </row>
    <row r="317" spans="1:5" ht="12.75">
      <c r="A317" s="14"/>
      <c r="B317" s="14"/>
      <c r="C317" s="15"/>
      <c r="D317" s="15"/>
      <c r="E317" s="16"/>
    </row>
    <row r="318" spans="1:5" ht="12.75">
      <c r="A318" s="14"/>
      <c r="B318" s="14"/>
      <c r="C318" s="15"/>
      <c r="D318" s="15"/>
      <c r="E318" s="16"/>
    </row>
    <row r="319" spans="1:5" ht="12.75">
      <c r="A319" s="14"/>
      <c r="B319" s="14"/>
      <c r="C319" s="15"/>
      <c r="D319" s="15"/>
      <c r="E319" s="16"/>
    </row>
    <row r="320" spans="1:5" ht="12.75">
      <c r="A320" s="14"/>
      <c r="B320" s="14"/>
      <c r="C320" s="15"/>
      <c r="D320" s="15"/>
      <c r="E320" s="16"/>
    </row>
    <row r="321" spans="1:5" ht="12.75">
      <c r="A321" s="14"/>
      <c r="B321" s="14"/>
      <c r="C321" s="15"/>
      <c r="D321" s="15"/>
      <c r="E321" s="16"/>
    </row>
    <row r="322" spans="1:5" ht="12.75">
      <c r="A322" s="14"/>
      <c r="B322" s="14"/>
      <c r="C322" s="15"/>
      <c r="D322" s="15"/>
      <c r="E322" s="16"/>
    </row>
    <row r="323" spans="1:5" ht="12.75">
      <c r="A323" s="14"/>
      <c r="B323" s="14"/>
      <c r="C323" s="15"/>
      <c r="D323" s="15"/>
      <c r="E323" s="16"/>
    </row>
    <row r="324" spans="1:5" ht="12.75">
      <c r="A324" s="14"/>
      <c r="B324" s="14"/>
      <c r="C324" s="15"/>
      <c r="D324" s="15"/>
      <c r="E324" s="16"/>
    </row>
    <row r="325" spans="1:5" ht="12.75">
      <c r="A325" s="14"/>
      <c r="B325" s="14"/>
      <c r="C325" s="15"/>
      <c r="D325" s="15"/>
      <c r="E325" s="16"/>
    </row>
    <row r="326" spans="1:5" ht="12.75">
      <c r="A326" s="14"/>
      <c r="B326" s="14"/>
      <c r="C326" s="15"/>
      <c r="D326" s="15"/>
      <c r="E326" s="16"/>
    </row>
    <row r="327" spans="1:5" ht="12.75">
      <c r="A327" s="14"/>
      <c r="B327" s="14"/>
      <c r="C327" s="15"/>
      <c r="D327" s="15"/>
      <c r="E327" s="16"/>
    </row>
    <row r="328" spans="1:5" ht="12.75">
      <c r="A328" s="14"/>
      <c r="B328" s="14"/>
      <c r="C328" s="15"/>
      <c r="D328" s="15"/>
      <c r="E328" s="16"/>
    </row>
    <row r="329" spans="1:5" ht="12.75">
      <c r="A329" s="14"/>
      <c r="B329" s="14"/>
      <c r="C329" s="15"/>
      <c r="D329" s="15"/>
      <c r="E329" s="16"/>
    </row>
    <row r="330" spans="1:5" ht="12.75">
      <c r="A330" s="14"/>
      <c r="B330" s="14"/>
      <c r="C330" s="15"/>
      <c r="D330" s="15"/>
      <c r="E330" s="16"/>
    </row>
    <row r="331" spans="1:5" ht="12.75">
      <c r="A331" s="14"/>
      <c r="B331" s="14"/>
      <c r="C331" s="15"/>
      <c r="D331" s="15"/>
      <c r="E331" s="16"/>
    </row>
    <row r="332" spans="1:5" ht="12.75">
      <c r="A332" s="14"/>
      <c r="B332" s="14"/>
      <c r="C332" s="15"/>
      <c r="D332" s="15"/>
      <c r="E332" s="16"/>
    </row>
    <row r="333" spans="1:5" ht="12.75">
      <c r="A333" s="14"/>
      <c r="B333" s="14"/>
      <c r="C333" s="15"/>
      <c r="D333" s="15"/>
      <c r="E333" s="16"/>
    </row>
    <row r="334" spans="1:5" ht="12.75">
      <c r="A334" s="14"/>
      <c r="B334" s="14"/>
      <c r="C334" s="15"/>
      <c r="D334" s="15"/>
      <c r="E334" s="16"/>
    </row>
    <row r="335" spans="1:5" ht="12.75">
      <c r="A335" s="14"/>
      <c r="B335" s="14"/>
      <c r="C335" s="15"/>
      <c r="D335" s="15"/>
      <c r="E335" s="16"/>
    </row>
    <row r="336" spans="1:5" ht="12.75">
      <c r="A336" s="14"/>
      <c r="B336" s="14"/>
      <c r="C336" s="15"/>
      <c r="D336" s="15"/>
      <c r="E336" s="16"/>
    </row>
    <row r="337" spans="1:5" ht="12.75">
      <c r="A337" s="14"/>
      <c r="B337" s="14"/>
      <c r="C337" s="15"/>
      <c r="D337" s="15"/>
      <c r="E337" s="16"/>
    </row>
    <row r="338" spans="1:5" ht="12.75">
      <c r="A338" s="14"/>
      <c r="B338" s="14"/>
      <c r="C338" s="15"/>
      <c r="D338" s="15"/>
      <c r="E338" s="16"/>
    </row>
    <row r="339" spans="1:5" ht="12.75">
      <c r="A339" s="14"/>
      <c r="B339" s="14"/>
      <c r="C339" s="15"/>
      <c r="D339" s="15"/>
      <c r="E339" s="16"/>
    </row>
    <row r="340" spans="1:5" ht="12.75">
      <c r="A340" s="14"/>
      <c r="B340" s="14"/>
      <c r="C340" s="15"/>
      <c r="D340" s="15"/>
      <c r="E340" s="16"/>
    </row>
    <row r="341" spans="1:5" ht="12.75">
      <c r="A341" s="14"/>
      <c r="B341" s="14"/>
      <c r="C341" s="15"/>
      <c r="D341" s="15"/>
      <c r="E341" s="16"/>
    </row>
    <row r="342" spans="1:5" ht="12.75">
      <c r="A342" s="14"/>
      <c r="B342" s="14"/>
      <c r="C342" s="15"/>
      <c r="D342" s="15"/>
      <c r="E342" s="16"/>
    </row>
    <row r="343" spans="1:5" ht="12.75">
      <c r="A343" s="14"/>
      <c r="B343" s="14"/>
      <c r="C343" s="15"/>
      <c r="D343" s="15"/>
      <c r="E343" s="16"/>
    </row>
    <row r="344" spans="1:5" ht="12.75">
      <c r="A344" s="14"/>
      <c r="B344" s="14"/>
      <c r="C344" s="15"/>
      <c r="D344" s="15"/>
      <c r="E344" s="16"/>
    </row>
    <row r="345" spans="1:5" ht="12.75">
      <c r="A345" s="14"/>
      <c r="B345" s="14"/>
      <c r="C345" s="15"/>
      <c r="D345" s="15"/>
      <c r="E345" s="16"/>
    </row>
    <row r="346" spans="1:5" ht="12.75">
      <c r="A346" s="14"/>
      <c r="B346" s="14"/>
      <c r="C346" s="15"/>
      <c r="D346" s="15"/>
      <c r="E346" s="16"/>
    </row>
    <row r="347" spans="1:5" ht="12.75">
      <c r="A347" s="14"/>
      <c r="B347" s="14"/>
      <c r="C347" s="15"/>
      <c r="D347" s="15"/>
      <c r="E347" s="16"/>
    </row>
    <row r="348" spans="1:5" ht="12.75">
      <c r="A348" s="14"/>
      <c r="B348" s="14"/>
      <c r="C348" s="15"/>
      <c r="D348" s="15"/>
      <c r="E348" s="16"/>
    </row>
    <row r="349" spans="1:5" ht="12.75">
      <c r="A349" s="14"/>
      <c r="B349" s="14"/>
      <c r="C349" s="15"/>
      <c r="D349" s="15"/>
      <c r="E349" s="16"/>
    </row>
    <row r="350" spans="1:5" ht="12.75">
      <c r="A350" s="14"/>
      <c r="B350" s="14"/>
      <c r="C350" s="15"/>
      <c r="D350" s="15"/>
      <c r="E350" s="16"/>
    </row>
    <row r="351" spans="1:5" ht="12.75">
      <c r="A351" s="14"/>
      <c r="B351" s="14"/>
      <c r="C351" s="15"/>
      <c r="D351" s="15"/>
      <c r="E351" s="16"/>
    </row>
    <row r="352" spans="1:5" ht="12.75">
      <c r="A352" s="14"/>
      <c r="B352" s="14"/>
      <c r="C352" s="15"/>
      <c r="D352" s="15"/>
      <c r="E352" s="16"/>
    </row>
    <row r="353" spans="1:5" ht="12.75">
      <c r="A353" s="14"/>
      <c r="B353" s="14"/>
      <c r="C353" s="15"/>
      <c r="D353" s="15"/>
      <c r="E353" s="16"/>
    </row>
    <row r="354" spans="1:5" ht="12.75">
      <c r="A354" s="14"/>
      <c r="B354" s="14"/>
      <c r="C354" s="15"/>
      <c r="D354" s="15"/>
      <c r="E354" s="16"/>
    </row>
    <row r="355" spans="1:5" ht="12.75">
      <c r="A355" s="14"/>
      <c r="B355" s="14"/>
      <c r="C355" s="15"/>
      <c r="D355" s="15"/>
      <c r="E355" s="16"/>
    </row>
    <row r="356" spans="1:5" ht="12.75">
      <c r="A356" s="14"/>
      <c r="B356" s="14"/>
      <c r="C356" s="15"/>
      <c r="D356" s="15"/>
      <c r="E356" s="16"/>
    </row>
    <row r="357" spans="1:5" ht="12.75">
      <c r="A357" s="14"/>
      <c r="B357" s="14"/>
      <c r="C357" s="15"/>
      <c r="D357" s="15"/>
      <c r="E357" s="16"/>
    </row>
    <row r="358" spans="1:5" ht="12.75">
      <c r="A358" s="14"/>
      <c r="B358" s="14"/>
      <c r="C358" s="15"/>
      <c r="D358" s="15"/>
      <c r="E358" s="16"/>
    </row>
    <row r="359" spans="1:5" ht="12.75">
      <c r="A359" s="14"/>
      <c r="B359" s="14"/>
      <c r="C359" s="15"/>
      <c r="D359" s="15"/>
      <c r="E359" s="16"/>
    </row>
    <row r="360" spans="1:5" ht="12.75">
      <c r="A360" s="14"/>
      <c r="B360" s="14"/>
      <c r="C360" s="15"/>
      <c r="D360" s="15"/>
      <c r="E360" s="16"/>
    </row>
    <row r="361" spans="1:5" ht="12.75">
      <c r="A361" s="14"/>
      <c r="B361" s="14"/>
      <c r="C361" s="15"/>
      <c r="D361" s="15"/>
      <c r="E361" s="16"/>
    </row>
    <row r="362" spans="1:5" ht="12.75">
      <c r="A362" s="14"/>
      <c r="B362" s="14"/>
      <c r="C362" s="15"/>
      <c r="D362" s="15"/>
      <c r="E362" s="16"/>
    </row>
    <row r="363" spans="1:5" ht="12.75">
      <c r="A363" s="14"/>
      <c r="B363" s="14"/>
      <c r="C363" s="15"/>
      <c r="D363" s="15"/>
      <c r="E363" s="16"/>
    </row>
    <row r="364" spans="1:5" ht="12.75">
      <c r="A364" s="14"/>
      <c r="B364" s="14"/>
      <c r="C364" s="15"/>
      <c r="D364" s="15"/>
      <c r="E364" s="16"/>
    </row>
    <row r="365" spans="1:5" ht="12.75">
      <c r="A365" s="14"/>
      <c r="B365" s="14"/>
      <c r="C365" s="15"/>
      <c r="D365" s="15"/>
      <c r="E365" s="16"/>
    </row>
    <row r="366" spans="1:5" ht="12.75">
      <c r="A366" s="14"/>
      <c r="B366" s="14"/>
      <c r="C366" s="15"/>
      <c r="D366" s="15"/>
      <c r="E366" s="16"/>
    </row>
    <row r="367" spans="1:5" ht="12.75">
      <c r="A367" s="14"/>
      <c r="B367" s="14"/>
      <c r="C367" s="15"/>
      <c r="D367" s="15"/>
      <c r="E367" s="16"/>
    </row>
    <row r="368" spans="1:5" ht="12.75">
      <c r="A368" s="14"/>
      <c r="B368" s="14"/>
      <c r="C368" s="15"/>
      <c r="D368" s="15"/>
      <c r="E368" s="16"/>
    </row>
    <row r="369" spans="1:5" ht="12.75">
      <c r="A369" s="14"/>
      <c r="B369" s="14"/>
      <c r="C369" s="15"/>
      <c r="D369" s="15"/>
      <c r="E369" s="16"/>
    </row>
    <row r="370" spans="1:5" ht="12.75">
      <c r="A370" s="14"/>
      <c r="B370" s="14"/>
      <c r="C370" s="15"/>
      <c r="D370" s="15"/>
      <c r="E370" s="16"/>
    </row>
    <row r="371" spans="1:5" ht="12.75">
      <c r="A371" s="14"/>
      <c r="B371" s="14"/>
      <c r="C371" s="15"/>
      <c r="D371" s="15"/>
      <c r="E371" s="16"/>
    </row>
    <row r="372" spans="1:5" ht="12.75">
      <c r="A372" s="14"/>
      <c r="B372" s="14"/>
      <c r="C372" s="15"/>
      <c r="D372" s="15"/>
      <c r="E372" s="16"/>
    </row>
    <row r="373" spans="1:5" ht="12.75">
      <c r="A373" s="14"/>
      <c r="B373" s="14"/>
      <c r="C373" s="15"/>
      <c r="D373" s="15"/>
      <c r="E373" s="16"/>
    </row>
    <row r="374" spans="1:5" ht="12.75">
      <c r="A374" s="14"/>
      <c r="B374" s="14"/>
      <c r="C374" s="15"/>
      <c r="D374" s="15"/>
      <c r="E374" s="16"/>
    </row>
    <row r="375" spans="1:5" ht="12.75">
      <c r="A375" s="14"/>
      <c r="B375" s="14"/>
      <c r="C375" s="15"/>
      <c r="D375" s="15"/>
      <c r="E375" s="16"/>
    </row>
    <row r="376" spans="1:5" ht="12.75">
      <c r="A376" s="14"/>
      <c r="B376" s="14"/>
      <c r="C376" s="15"/>
      <c r="D376" s="15"/>
      <c r="E376" s="16"/>
    </row>
    <row r="377" spans="1:5" ht="12.75">
      <c r="A377" s="14"/>
      <c r="B377" s="14"/>
      <c r="C377" s="15"/>
      <c r="D377" s="15"/>
      <c r="E377" s="16"/>
    </row>
    <row r="378" spans="1:5" ht="12.75">
      <c r="A378" s="14"/>
      <c r="B378" s="14"/>
      <c r="C378" s="15"/>
      <c r="D378" s="15"/>
      <c r="E378" s="16"/>
    </row>
    <row r="379" spans="1:5" ht="12.75">
      <c r="A379" s="14"/>
      <c r="B379" s="14"/>
      <c r="C379" s="15"/>
      <c r="D379" s="15"/>
      <c r="E379" s="16"/>
    </row>
    <row r="380" spans="1:5" ht="12.75">
      <c r="A380" s="14"/>
      <c r="B380" s="14"/>
      <c r="C380" s="15"/>
      <c r="D380" s="15"/>
      <c r="E380" s="16"/>
    </row>
    <row r="381" spans="1:5" ht="12.75">
      <c r="A381" s="14"/>
      <c r="B381" s="14"/>
      <c r="C381" s="15"/>
      <c r="D381" s="15"/>
      <c r="E381" s="16"/>
    </row>
    <row r="382" spans="1:5" ht="12.75">
      <c r="A382" s="14"/>
      <c r="B382" s="14"/>
      <c r="C382" s="15"/>
      <c r="D382" s="15"/>
      <c r="E382" s="16"/>
    </row>
    <row r="383" spans="1:5" ht="12.75">
      <c r="A383" s="14"/>
      <c r="B383" s="14"/>
      <c r="C383" s="15"/>
      <c r="D383" s="15"/>
      <c r="E383" s="16"/>
    </row>
    <row r="384" spans="1:5" ht="12.75">
      <c r="A384" s="14"/>
      <c r="B384" s="14"/>
      <c r="C384" s="15"/>
      <c r="D384" s="15"/>
      <c r="E384" s="16"/>
    </row>
    <row r="385" spans="1:5" ht="12.75">
      <c r="A385" s="14"/>
      <c r="B385" s="14"/>
      <c r="C385" s="15"/>
      <c r="D385" s="15"/>
      <c r="E385" s="16"/>
    </row>
    <row r="386" spans="1:5" ht="12.75">
      <c r="A386" s="14"/>
      <c r="B386" s="14"/>
      <c r="C386" s="15"/>
      <c r="D386" s="15"/>
      <c r="E386" s="16"/>
    </row>
    <row r="387" spans="1:5" ht="12.75">
      <c r="A387" s="14"/>
      <c r="B387" s="14"/>
      <c r="C387" s="15"/>
      <c r="D387" s="15"/>
      <c r="E387" s="16"/>
    </row>
    <row r="388" spans="1:5" ht="12.75">
      <c r="A388" s="14"/>
      <c r="B388" s="14"/>
      <c r="C388" s="15"/>
      <c r="D388" s="15"/>
      <c r="E388" s="16"/>
    </row>
    <row r="389" spans="1:5" ht="12.75">
      <c r="A389" s="14"/>
      <c r="B389" s="14"/>
      <c r="C389" s="15"/>
      <c r="D389" s="15"/>
      <c r="E389" s="16"/>
    </row>
    <row r="390" spans="1:5" ht="12.75">
      <c r="A390" s="14"/>
      <c r="B390" s="14"/>
      <c r="C390" s="15"/>
      <c r="D390" s="15"/>
      <c r="E390" s="16"/>
    </row>
    <row r="391" spans="1:5" ht="12.75">
      <c r="A391" s="14"/>
      <c r="B391" s="14"/>
      <c r="C391" s="15"/>
      <c r="D391" s="15"/>
      <c r="E391" s="16"/>
    </row>
    <row r="392" spans="1:5" ht="12.75">
      <c r="A392" s="14"/>
      <c r="B392" s="14"/>
      <c r="C392" s="15"/>
      <c r="D392" s="15"/>
      <c r="E392" s="16"/>
    </row>
    <row r="393" spans="1:5" ht="12.75">
      <c r="A393" s="14"/>
      <c r="B393" s="14"/>
      <c r="C393" s="15"/>
      <c r="D393" s="15"/>
      <c r="E393" s="16"/>
    </row>
    <row r="394" spans="1:5" ht="12.75">
      <c r="A394" s="14"/>
      <c r="B394" s="14"/>
      <c r="C394" s="15"/>
      <c r="D394" s="15"/>
      <c r="E394" s="16"/>
    </row>
    <row r="395" spans="1:5" ht="12.75">
      <c r="A395" s="14"/>
      <c r="B395" s="14"/>
      <c r="C395" s="15"/>
      <c r="D395" s="15"/>
      <c r="E395" s="16"/>
    </row>
    <row r="396" spans="1:5" ht="12.75">
      <c r="A396" s="14"/>
      <c r="B396" s="14"/>
      <c r="C396" s="15"/>
      <c r="D396" s="15"/>
      <c r="E396" s="16"/>
    </row>
    <row r="397" spans="1:5" ht="12.75">
      <c r="A397" s="14"/>
      <c r="B397" s="14"/>
      <c r="C397" s="15"/>
      <c r="D397" s="15"/>
      <c r="E397" s="16"/>
    </row>
    <row r="398" spans="1:5" ht="12.75">
      <c r="A398" s="14"/>
      <c r="B398" s="14"/>
      <c r="C398" s="15"/>
      <c r="D398" s="15"/>
      <c r="E398" s="16"/>
    </row>
    <row r="399" spans="1:5" ht="12.75">
      <c r="A399" s="14"/>
      <c r="B399" s="14"/>
      <c r="C399" s="15"/>
      <c r="D399" s="15"/>
      <c r="E399" s="16"/>
    </row>
    <row r="400" spans="1:5" ht="12.75">
      <c r="A400" s="14"/>
      <c r="B400" s="14"/>
      <c r="C400" s="15"/>
      <c r="D400" s="15"/>
      <c r="E400" s="16"/>
    </row>
    <row r="401" spans="1:5" ht="12.75">
      <c r="A401" s="14"/>
      <c r="B401" s="14"/>
      <c r="C401" s="15"/>
      <c r="D401" s="15"/>
      <c r="E401" s="16"/>
    </row>
    <row r="402" spans="1:5" ht="12.75">
      <c r="A402" s="14"/>
      <c r="B402" s="14"/>
      <c r="C402" s="15"/>
      <c r="D402" s="15"/>
      <c r="E402" s="16"/>
    </row>
    <row r="403" spans="1:5" ht="12.75">
      <c r="A403" s="14"/>
      <c r="B403" s="14"/>
      <c r="C403" s="15"/>
      <c r="D403" s="15"/>
      <c r="E403" s="16"/>
    </row>
    <row r="404" spans="1:5" ht="12.75">
      <c r="A404" s="14"/>
      <c r="B404" s="14"/>
      <c r="C404" s="15"/>
      <c r="D404" s="15"/>
      <c r="E404" s="16"/>
    </row>
    <row r="405" spans="1:5" ht="12.75">
      <c r="A405" s="14"/>
      <c r="B405" s="14"/>
      <c r="C405" s="15"/>
      <c r="D405" s="15"/>
      <c r="E405" s="16"/>
    </row>
    <row r="406" spans="1:5" ht="12.75">
      <c r="A406" s="14"/>
      <c r="B406" s="14"/>
      <c r="C406" s="15"/>
      <c r="D406" s="15"/>
      <c r="E406" s="16"/>
    </row>
    <row r="407" spans="1:5" ht="12.75">
      <c r="A407" s="14"/>
      <c r="B407" s="14"/>
      <c r="C407" s="15"/>
      <c r="D407" s="15"/>
      <c r="E407" s="16"/>
    </row>
    <row r="408" spans="1:5" ht="12.75">
      <c r="A408" s="14"/>
      <c r="B408" s="14"/>
      <c r="C408" s="15"/>
      <c r="D408" s="15"/>
      <c r="E408" s="16"/>
    </row>
    <row r="409" spans="1:5" ht="12.75">
      <c r="A409" s="14"/>
      <c r="B409" s="14"/>
      <c r="C409" s="15"/>
      <c r="D409" s="15"/>
      <c r="E409" s="16"/>
    </row>
    <row r="410" spans="1:5" ht="12.75">
      <c r="A410" s="14"/>
      <c r="B410" s="14"/>
      <c r="C410" s="15"/>
      <c r="D410" s="15"/>
      <c r="E410" s="16"/>
    </row>
    <row r="411" spans="1:5" ht="12.75">
      <c r="A411" s="14"/>
      <c r="B411" s="14"/>
      <c r="C411" s="15"/>
      <c r="D411" s="15"/>
      <c r="E411" s="16"/>
    </row>
    <row r="412" spans="1:5" ht="12.75">
      <c r="A412" s="14"/>
      <c r="B412" s="14"/>
      <c r="C412" s="15"/>
      <c r="D412" s="15"/>
      <c r="E412" s="16"/>
    </row>
    <row r="413" spans="1:5" ht="12.75">
      <c r="A413" s="14"/>
      <c r="B413" s="14"/>
      <c r="C413" s="15"/>
      <c r="D413" s="15"/>
      <c r="E413" s="16"/>
    </row>
    <row r="414" spans="1:4" ht="12.75">
      <c r="A414" s="14"/>
      <c r="B414" s="14"/>
      <c r="C414" s="15"/>
      <c r="D414" s="15"/>
    </row>
    <row r="415" spans="1:4" ht="12.75">
      <c r="A415" s="14"/>
      <c r="B415" s="14"/>
      <c r="C415" s="15"/>
      <c r="D415" s="15"/>
    </row>
    <row r="416" spans="1:4" ht="12.75">
      <c r="A416" s="14"/>
      <c r="B416" s="14"/>
      <c r="C416" s="15"/>
      <c r="D416" s="15"/>
    </row>
    <row r="417" spans="1:4" ht="12.75">
      <c r="A417" s="14"/>
      <c r="B417" s="14"/>
      <c r="C417" s="15"/>
      <c r="D417" s="15"/>
    </row>
    <row r="418" spans="1:4" ht="12.75">
      <c r="A418" s="14"/>
      <c r="B418" s="14"/>
      <c r="C418" s="15"/>
      <c r="D418" s="15"/>
    </row>
    <row r="419" spans="1:4" ht="12.75">
      <c r="A419" s="14"/>
      <c r="B419" s="14"/>
      <c r="C419" s="15"/>
      <c r="D419" s="15"/>
    </row>
    <row r="420" spans="1:4" ht="12.75">
      <c r="A420" s="14"/>
      <c r="B420" s="14"/>
      <c r="C420" s="15"/>
      <c r="D420" s="15"/>
    </row>
    <row r="421" spans="1:4" ht="12.75">
      <c r="A421" s="14"/>
      <c r="B421" s="14"/>
      <c r="C421" s="15"/>
      <c r="D421" s="15"/>
    </row>
    <row r="422" spans="1:4" ht="12.75">
      <c r="A422" s="14"/>
      <c r="B422" s="14"/>
      <c r="C422" s="15"/>
      <c r="D422" s="15"/>
    </row>
    <row r="423" spans="1:4" ht="12.75">
      <c r="A423" s="14"/>
      <c r="B423" s="14"/>
      <c r="C423" s="15"/>
      <c r="D423" s="15"/>
    </row>
    <row r="424" spans="1:4" ht="12.75">
      <c r="A424" s="14"/>
      <c r="B424" s="14"/>
      <c r="C424" s="15"/>
      <c r="D424" s="15"/>
    </row>
    <row r="425" spans="1:4" ht="12.75">
      <c r="A425" s="14"/>
      <c r="B425" s="14"/>
      <c r="C425" s="15"/>
      <c r="D425" s="15"/>
    </row>
    <row r="426" spans="1:4" ht="12.75">
      <c r="A426" s="14"/>
      <c r="B426" s="14"/>
      <c r="C426" s="15"/>
      <c r="D426" s="15"/>
    </row>
    <row r="427" spans="1:4" ht="12.75">
      <c r="A427" s="14"/>
      <c r="B427" s="14"/>
      <c r="C427" s="15"/>
      <c r="D427" s="15"/>
    </row>
    <row r="428" spans="1:4" ht="12.75">
      <c r="A428" s="14"/>
      <c r="B428" s="14"/>
      <c r="C428" s="15"/>
      <c r="D428" s="15"/>
    </row>
    <row r="429" spans="1:4" ht="12.75">
      <c r="A429" s="14"/>
      <c r="B429" s="14"/>
      <c r="C429" s="15"/>
      <c r="D429" s="15"/>
    </row>
    <row r="430" spans="1:4" ht="12.75">
      <c r="A430" s="14"/>
      <c r="B430" s="14"/>
      <c r="C430" s="15"/>
      <c r="D430" s="15"/>
    </row>
    <row r="431" spans="1:4" ht="12.75">
      <c r="A431" s="14"/>
      <c r="B431" s="14"/>
      <c r="C431" s="15"/>
      <c r="D431" s="15"/>
    </row>
    <row r="432" spans="1:4" ht="12.75">
      <c r="A432" s="14"/>
      <c r="B432" s="14"/>
      <c r="C432" s="15"/>
      <c r="D432" s="15"/>
    </row>
    <row r="433" spans="1:4" ht="12.75">
      <c r="A433" s="14"/>
      <c r="B433" s="14"/>
      <c r="C433" s="15"/>
      <c r="D433" s="15"/>
    </row>
    <row r="434" spans="1:4" ht="12.75">
      <c r="A434" s="14"/>
      <c r="B434" s="14"/>
      <c r="C434" s="15"/>
      <c r="D434" s="15"/>
    </row>
    <row r="435" spans="1:4" ht="12.75">
      <c r="A435" s="14"/>
      <c r="B435" s="14"/>
      <c r="C435" s="15"/>
      <c r="D435" s="15"/>
    </row>
    <row r="436" spans="1:4" ht="12.75">
      <c r="A436" s="14"/>
      <c r="B436" s="14"/>
      <c r="C436" s="15"/>
      <c r="D436" s="15"/>
    </row>
    <row r="437" spans="1:4" ht="12.75">
      <c r="A437" s="14"/>
      <c r="B437" s="14"/>
      <c r="C437" s="15"/>
      <c r="D437" s="15"/>
    </row>
    <row r="438" spans="1:4" ht="12.75">
      <c r="A438" s="14"/>
      <c r="B438" s="14"/>
      <c r="C438" s="15"/>
      <c r="D438" s="15"/>
    </row>
    <row r="439" spans="1:4" ht="12.75">
      <c r="A439" s="14"/>
      <c r="B439" s="14"/>
      <c r="C439" s="15"/>
      <c r="D439" s="15"/>
    </row>
    <row r="440" spans="1:4" ht="12.75">
      <c r="A440" s="14"/>
      <c r="B440" s="14"/>
      <c r="C440" s="15"/>
      <c r="D440" s="15"/>
    </row>
    <row r="441" spans="1:4" ht="12.75">
      <c r="A441" s="14"/>
      <c r="B441" s="14"/>
      <c r="C441" s="15"/>
      <c r="D441" s="15"/>
    </row>
    <row r="442" spans="1:4" ht="12.75">
      <c r="A442" s="14"/>
      <c r="B442" s="14"/>
      <c r="C442" s="15"/>
      <c r="D442" s="15"/>
    </row>
    <row r="443" spans="1:4" ht="12.75">
      <c r="A443" s="14"/>
      <c r="B443" s="14"/>
      <c r="C443" s="15"/>
      <c r="D443" s="15"/>
    </row>
    <row r="444" spans="1:4" ht="12.75">
      <c r="A444" s="14"/>
      <c r="B444" s="14"/>
      <c r="C444" s="15"/>
      <c r="D444" s="15"/>
    </row>
    <row r="445" spans="1:4" ht="12.75">
      <c r="A445" s="14"/>
      <c r="B445" s="14"/>
      <c r="C445" s="15"/>
      <c r="D445" s="15"/>
    </row>
    <row r="446" spans="1:4" ht="12.75">
      <c r="A446" s="14"/>
      <c r="B446" s="14"/>
      <c r="C446" s="15"/>
      <c r="D446" s="15"/>
    </row>
    <row r="447" spans="1:4" ht="12.75">
      <c r="A447" s="14"/>
      <c r="B447" s="14"/>
      <c r="C447" s="15"/>
      <c r="D447" s="15"/>
    </row>
    <row r="448" spans="1:4" ht="12.75">
      <c r="A448" s="14"/>
      <c r="B448" s="14"/>
      <c r="C448" s="15"/>
      <c r="D448" s="15"/>
    </row>
    <row r="449" spans="1:4" ht="12.75">
      <c r="A449" s="14"/>
      <c r="B449" s="14"/>
      <c r="C449" s="15"/>
      <c r="D449" s="15"/>
    </row>
    <row r="450" spans="1:4" ht="12.75">
      <c r="A450" s="14"/>
      <c r="B450" s="14"/>
      <c r="C450" s="15"/>
      <c r="D450" s="15"/>
    </row>
    <row r="451" spans="1:4" ht="12.75">
      <c r="A451" s="14"/>
      <c r="B451" s="14"/>
      <c r="C451" s="15"/>
      <c r="D451" s="15"/>
    </row>
    <row r="452" spans="1:4" ht="12.75">
      <c r="A452" s="14"/>
      <c r="B452" s="14"/>
      <c r="C452" s="15"/>
      <c r="D452" s="15"/>
    </row>
  </sheetData>
  <sheetProtection/>
  <mergeCells count="7">
    <mergeCell ref="I4:O4"/>
    <mergeCell ref="I2:O2"/>
    <mergeCell ref="A261:I261"/>
    <mergeCell ref="J22:M22"/>
    <mergeCell ref="Q23:R23"/>
    <mergeCell ref="V22:X22"/>
    <mergeCell ref="A255:I255"/>
  </mergeCells>
  <printOptions/>
  <pageMargins left="0.5905511811023623" right="0.2362204724409449" top="0.6692913385826772" bottom="0.5511811023622047" header="0.31496062992125984" footer="0.31496062992125984"/>
  <pageSetup fitToHeight="3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Aliny</cp:lastModifiedBy>
  <cp:lastPrinted>2017-04-11T14:01:46Z</cp:lastPrinted>
  <dcterms:created xsi:type="dcterms:W3CDTF">2012-05-16T21:23:31Z</dcterms:created>
  <dcterms:modified xsi:type="dcterms:W3CDTF">2017-04-11T14:03:16Z</dcterms:modified>
  <cp:category/>
  <cp:version/>
  <cp:contentType/>
  <cp:contentStatus/>
</cp:coreProperties>
</file>